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MN\Kolín\Ohaře\Projekt\Ohaře_CD\Položkový rozpočet stavby\"/>
    </mc:Choice>
  </mc:AlternateContent>
  <bookViews>
    <workbookView xWindow="0" yWindow="0" windowWidth="0" windowHeight="0"/>
  </bookViews>
  <sheets>
    <sheet name="Rekapitulace stavby" sheetId="1" r:id="rId1"/>
    <sheet name="SO-801a - Biocentrum LBC5" sheetId="2" r:id="rId2"/>
    <sheet name="SO-801a1 - 1. rok pěstebn..." sheetId="3" r:id="rId3"/>
    <sheet name="SO-801a2 - 2. rok pěstebn..." sheetId="4" r:id="rId4"/>
    <sheet name="SO-801a3 - 3. rok pěstebn..." sheetId="5" r:id="rId5"/>
    <sheet name="SO-802 - Biokoridor LBK15" sheetId="6" r:id="rId6"/>
    <sheet name="SO-8021 - 1. rok pěstební..." sheetId="7" r:id="rId7"/>
    <sheet name="SO-8022 - 2. rok pěstební..." sheetId="8" r:id="rId8"/>
    <sheet name="SO-8023 - 3. rok pěstební..." sheetId="9" r:id="rId9"/>
    <sheet name="VRN - Vedlejší rozpočtové..." sheetId="10" r:id="rId10"/>
    <sheet name="Pokyny pro vyplnění" sheetId="11" r:id="rId11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'SO-801a - Biocentrum LBC5'!$C$78:$K$265</definedName>
    <definedName name="_xlnm.Print_Area" localSheetId="1">'SO-801a - Biocentrum LBC5'!$C$4:$J$39,'SO-801a - Biocentrum LBC5'!$C$45:$J$60,'SO-801a - Biocentrum LBC5'!$C$66:$K$265</definedName>
    <definedName name="_xlnm.Print_Titles" localSheetId="1">'SO-801a - Biocentrum LBC5'!$78:$78</definedName>
    <definedName name="_xlnm._FilterDatabase" localSheetId="2" hidden="1">'SO-801a1 - 1. rok pěstebn...'!$C$84:$K$120</definedName>
    <definedName name="_xlnm.Print_Area" localSheetId="2">'SO-801a1 - 1. rok pěstebn...'!$C$4:$J$41,'SO-801a1 - 1. rok pěstebn...'!$C$47:$J$64,'SO-801a1 - 1. rok pěstebn...'!$C$70:$K$120</definedName>
    <definedName name="_xlnm.Print_Titles" localSheetId="2">'SO-801a1 - 1. rok pěstebn...'!$84:$84</definedName>
    <definedName name="_xlnm._FilterDatabase" localSheetId="3" hidden="1">'SO-801a2 - 2. rok pěstebn...'!$C$84:$K$116</definedName>
    <definedName name="_xlnm.Print_Area" localSheetId="3">'SO-801a2 - 2. rok pěstebn...'!$C$4:$J$41,'SO-801a2 - 2. rok pěstebn...'!$C$47:$J$64,'SO-801a2 - 2. rok pěstebn...'!$C$70:$K$116</definedName>
    <definedName name="_xlnm.Print_Titles" localSheetId="3">'SO-801a2 - 2. rok pěstebn...'!$84:$84</definedName>
    <definedName name="_xlnm._FilterDatabase" localSheetId="4" hidden="1">'SO-801a3 - 3. rok pěstebn...'!$C$84:$K$120</definedName>
    <definedName name="_xlnm.Print_Area" localSheetId="4">'SO-801a3 - 3. rok pěstebn...'!$C$4:$J$41,'SO-801a3 - 3. rok pěstebn...'!$C$47:$J$64,'SO-801a3 - 3. rok pěstebn...'!$C$70:$K$120</definedName>
    <definedName name="_xlnm.Print_Titles" localSheetId="4">'SO-801a3 - 3. rok pěstebn...'!$84:$84</definedName>
    <definedName name="_xlnm._FilterDatabase" localSheetId="5" hidden="1">'SO-802 - Biokoridor LBK15'!$C$78:$K$241</definedName>
    <definedName name="_xlnm.Print_Area" localSheetId="5">'SO-802 - Biokoridor LBK15'!$C$4:$J$39,'SO-802 - Biokoridor LBK15'!$C$45:$J$60,'SO-802 - Biokoridor LBK15'!$C$66:$K$241</definedName>
    <definedName name="_xlnm.Print_Titles" localSheetId="5">'SO-802 - Biokoridor LBK15'!$78:$78</definedName>
    <definedName name="_xlnm._FilterDatabase" localSheetId="6" hidden="1">'SO-8021 - 1. rok pěstební...'!$C$84:$K$121</definedName>
    <definedName name="_xlnm.Print_Area" localSheetId="6">'SO-8021 - 1. rok pěstební...'!$C$4:$J$41,'SO-8021 - 1. rok pěstební...'!$C$47:$J$64,'SO-8021 - 1. rok pěstební...'!$C$70:$K$121</definedName>
    <definedName name="_xlnm.Print_Titles" localSheetId="6">'SO-8021 - 1. rok pěstební...'!$84:$84</definedName>
    <definedName name="_xlnm._FilterDatabase" localSheetId="7" hidden="1">'SO-8022 - 2. rok pěstební...'!$C$84:$K$117</definedName>
    <definedName name="_xlnm.Print_Area" localSheetId="7">'SO-8022 - 2. rok pěstební...'!$C$4:$J$41,'SO-8022 - 2. rok pěstební...'!$C$47:$J$64,'SO-8022 - 2. rok pěstební...'!$C$70:$K$117</definedName>
    <definedName name="_xlnm.Print_Titles" localSheetId="7">'SO-8022 - 2. rok pěstební...'!$84:$84</definedName>
    <definedName name="_xlnm._FilterDatabase" localSheetId="8" hidden="1">'SO-8023 - 3. rok pěstební...'!$C$84:$K$136</definedName>
    <definedName name="_xlnm.Print_Area" localSheetId="8">'SO-8023 - 3. rok pěstební...'!$C$4:$J$41,'SO-8023 - 3. rok pěstební...'!$C$47:$J$64,'SO-8023 - 3. rok pěstební...'!$C$70:$K$136</definedName>
    <definedName name="_xlnm.Print_Titles" localSheetId="8">'SO-8023 - 3. rok pěstební...'!$84:$84</definedName>
    <definedName name="_xlnm._FilterDatabase" localSheetId="9" hidden="1">'VRN - Vedlejší rozpočtové...'!$C$78:$K$104</definedName>
    <definedName name="_xlnm.Print_Area" localSheetId="9">'VRN - Vedlejší rozpočtové...'!$C$4:$J$39,'VRN - Vedlejší rozpočtové...'!$C$45:$J$60,'VRN - Vedlejší rozpočtové...'!$C$66:$K$104</definedName>
    <definedName name="_xlnm.Print_Titles" localSheetId="9">'VRN - Vedlejší rozpočtové...'!$78:$78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J37"/>
  <c r="J36"/>
  <c i="1" r="AY65"/>
  <c i="10" r="J35"/>
  <c i="1" r="AX65"/>
  <c i="10"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4"/>
  <c r="BH84"/>
  <c r="BG84"/>
  <c r="BF84"/>
  <c r="T84"/>
  <c r="R84"/>
  <c r="P84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52"/>
  <c r="E7"/>
  <c r="E69"/>
  <c i="9" r="J39"/>
  <c r="J38"/>
  <c i="1" r="AY64"/>
  <c i="9" r="J37"/>
  <c i="1" r="AX64"/>
  <c i="9"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8" r="J39"/>
  <c r="J38"/>
  <c i="1" r="AY63"/>
  <c i="8" r="J37"/>
  <c i="1" r="AX63"/>
  <c i="8"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7" r="J39"/>
  <c r="J38"/>
  <c i="1" r="AY62"/>
  <c i="7" r="J37"/>
  <c i="1" r="AX62"/>
  <c i="7"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50"/>
  <c i="6" r="J37"/>
  <c r="J36"/>
  <c i="1" r="AY61"/>
  <c i="6" r="J35"/>
  <c i="1" r="AX61"/>
  <c i="6"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1"/>
  <c r="BH101"/>
  <c r="BG101"/>
  <c r="BF101"/>
  <c r="T101"/>
  <c r="R101"/>
  <c r="P101"/>
  <c r="BI94"/>
  <c r="BH94"/>
  <c r="BG94"/>
  <c r="BF94"/>
  <c r="T94"/>
  <c r="R94"/>
  <c r="P94"/>
  <c r="BI87"/>
  <c r="BH87"/>
  <c r="BG87"/>
  <c r="BF87"/>
  <c r="T87"/>
  <c r="R87"/>
  <c r="P87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52"/>
  <c r="E7"/>
  <c r="E69"/>
  <c i="5" r="J39"/>
  <c r="J38"/>
  <c i="1" r="AY59"/>
  <c i="5" r="J37"/>
  <c i="1" r="AX59"/>
  <c i="5"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4" r="J39"/>
  <c r="J38"/>
  <c i="1" r="AY58"/>
  <c i="4" r="J37"/>
  <c i="1" r="AX58"/>
  <c i="4"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3" r="J39"/>
  <c r="J38"/>
  <c i="1" r="AY57"/>
  <c i="3" r="J37"/>
  <c i="1" r="AX57"/>
  <c i="3"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2" r="J37"/>
  <c r="J36"/>
  <c i="1" r="AY56"/>
  <c i="2" r="J35"/>
  <c i="1" r="AX56"/>
  <c i="2"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J198"/>
  <c r="J153"/>
  <c r="BK102"/>
  <c r="J206"/>
  <c r="J180"/>
  <c r="J86"/>
  <c r="J226"/>
  <c r="J149"/>
  <c i="3" r="J90"/>
  <c r="BK90"/>
  <c i="4" r="BK102"/>
  <c r="BK86"/>
  <c i="5" r="J113"/>
  <c i="6" r="BK235"/>
  <c r="J175"/>
  <c r="J163"/>
  <c r="BK177"/>
  <c r="J167"/>
  <c i="7" r="BK90"/>
  <c r="J90"/>
  <c i="8" r="J103"/>
  <c r="J86"/>
  <c i="9" r="BK118"/>
  <c i="10" r="J101"/>
  <c i="2" r="BK234"/>
  <c r="BK172"/>
  <c r="J254"/>
  <c i="5" r="BK97"/>
  <c i="6" r="J233"/>
  <c r="BK203"/>
  <c r="J179"/>
  <c r="J80"/>
  <c r="BK108"/>
  <c r="BK127"/>
  <c r="BK112"/>
  <c i="7" r="J114"/>
  <c i="8" r="BK99"/>
  <c i="9" r="BK94"/>
  <c r="J114"/>
  <c r="BK103"/>
  <c i="2" r="BK200"/>
  <c r="BK168"/>
  <c r="J92"/>
  <c r="J118"/>
  <c r="BK218"/>
  <c r="BK136"/>
  <c r="BK251"/>
  <c r="BK182"/>
  <c i="3" r="J94"/>
  <c r="J110"/>
  <c i="4" r="BK94"/>
  <c i="5" r="J102"/>
  <c i="6" r="BK239"/>
  <c r="BK213"/>
  <c r="BK167"/>
  <c r="J138"/>
  <c i="8" r="J99"/>
  <c i="9" r="J118"/>
  <c i="10" r="BK80"/>
  <c i="2" r="J214"/>
  <c r="BK180"/>
  <c r="BK89"/>
  <c r="J108"/>
  <c r="BK237"/>
  <c r="J182"/>
  <c r="BK80"/>
  <c r="J204"/>
  <c r="J140"/>
  <c i="3" r="J97"/>
  <c r="BK86"/>
  <c i="4" r="J86"/>
  <c i="5" r="BK94"/>
  <c i="6" r="BK231"/>
  <c r="J207"/>
  <c r="BK94"/>
  <c r="BK161"/>
  <c r="J149"/>
  <c i="7" r="BK107"/>
  <c i="8" r="J94"/>
  <c i="9" r="J132"/>
  <c i="10" r="BK98"/>
  <c i="2" r="J223"/>
  <c r="BK129"/>
  <c r="J89"/>
  <c r="BK190"/>
  <c r="BK125"/>
  <c r="J237"/>
  <c r="BK176"/>
  <c i="3" r="BK97"/>
  <c r="BK101"/>
  <c r="J106"/>
  <c i="4" r="BK110"/>
  <c i="5" r="BK86"/>
  <c r="BK113"/>
  <c i="6" r="J217"/>
  <c r="J187"/>
  <c r="BK131"/>
  <c r="BK101"/>
  <c r="BK157"/>
  <c i="7" r="J98"/>
  <c r="BK86"/>
  <c i="8" r="J114"/>
  <c i="9" r="J127"/>
  <c i="10" r="J91"/>
  <c i="2" r="BK223"/>
  <c r="BK157"/>
  <c r="J83"/>
  <c r="BK188"/>
  <c i="6" r="J239"/>
  <c r="BK210"/>
  <c r="J169"/>
  <c r="BK181"/>
  <c r="J134"/>
  <c r="BK153"/>
  <c r="J145"/>
  <c i="7" r="J103"/>
  <c i="8" r="J107"/>
  <c i="9" r="J122"/>
  <c r="BK90"/>
  <c r="BK107"/>
  <c i="2" r="J251"/>
  <c r="BK184"/>
  <c r="BK263"/>
  <c r="J168"/>
  <c r="BK105"/>
  <c r="J208"/>
  <c r="BK186"/>
  <c r="J234"/>
  <c r="BK153"/>
  <c i="3" r="BK117"/>
  <c i="4" r="J106"/>
  <c r="J97"/>
  <c i="5" r="J94"/>
  <c i="6" r="BK227"/>
  <c r="BK207"/>
  <c r="BK155"/>
  <c r="BK185"/>
  <c r="J177"/>
  <c r="BK119"/>
  <c r="J181"/>
  <c r="J141"/>
  <c r="BK87"/>
  <c i="7" r="J111"/>
  <c r="BK94"/>
  <c i="8" r="BK94"/>
  <c i="10" r="BK95"/>
  <c i="2" r="BK247"/>
  <c r="J161"/>
  <c r="J240"/>
  <c r="J132"/>
  <c r="J80"/>
  <c r="BK204"/>
  <c r="BK149"/>
  <c r="J247"/>
  <c r="J190"/>
  <c i="3" r="BK114"/>
  <c r="BK110"/>
  <c i="4" r="J90"/>
  <c r="BK90"/>
  <c i="5" r="BK106"/>
  <c i="6" r="J235"/>
  <c r="J220"/>
  <c r="BK183"/>
  <c r="BK149"/>
  <c r="J173"/>
  <c r="J165"/>
  <c r="BK141"/>
  <c i="7" r="BK118"/>
  <c i="8" r="BK86"/>
  <c i="9" r="J99"/>
  <c i="10" r="BK84"/>
  <c i="2" r="J102"/>
  <c r="J172"/>
  <c r="BK114"/>
  <c r="BK244"/>
  <c r="J184"/>
  <c r="J263"/>
  <c r="BK206"/>
  <c r="J122"/>
  <c i="3" r="BK106"/>
  <c r="BK94"/>
  <c i="4" r="BK106"/>
  <c i="5" r="J86"/>
  <c i="6" r="J224"/>
  <c r="J210"/>
  <c r="J161"/>
  <c r="J153"/>
  <c r="BK145"/>
  <c r="J127"/>
  <c i="7" r="BK111"/>
  <c r="BK114"/>
  <c i="8" r="BK103"/>
  <c i="9" r="BK99"/>
  <c i="10" r="BK101"/>
  <c i="2" r="J258"/>
  <c r="J186"/>
  <c r="BK132"/>
  <c r="J230"/>
  <c i="5" r="BK117"/>
  <c i="6" r="BK217"/>
  <c r="BK191"/>
  <c r="J157"/>
  <c r="BK175"/>
  <c r="J183"/>
  <c r="J94"/>
  <c i="7" r="BK98"/>
  <c i="8" r="BK110"/>
  <c i="9" r="BK114"/>
  <c r="BK86"/>
  <c i="10" r="J95"/>
  <c i="2" r="J212"/>
  <c r="J136"/>
  <c r="BK202"/>
  <c r="BK144"/>
  <c r="BK92"/>
  <c r="J192"/>
  <c r="J144"/>
  <c r="BK214"/>
  <c r="BK86"/>
  <c i="4" r="BK113"/>
  <c r="J113"/>
  <c i="5" r="J106"/>
  <c i="6" r="BK233"/>
  <c r="J199"/>
  <c r="BK116"/>
  <c i="8" r="BK90"/>
  <c i="9" r="BK110"/>
  <c r="J90"/>
  <c i="10" r="J84"/>
  <c i="2" r="BK208"/>
  <c r="J129"/>
  <c r="BK210"/>
  <c r="J125"/>
  <c r="BK254"/>
  <c r="J188"/>
  <c r="BK140"/>
  <c r="BK240"/>
  <c r="BK164"/>
  <c i="1" r="AS60"/>
  <c i="4" r="J102"/>
  <c r="J94"/>
  <c i="5" r="J110"/>
  <c i="6" r="BK224"/>
  <c r="J203"/>
  <c r="BK173"/>
  <c r="BK196"/>
  <c r="J131"/>
  <c r="BK123"/>
  <c r="J119"/>
  <c i="7" r="BK103"/>
  <c i="9" r="J107"/>
  <c r="J86"/>
  <c i="2" r="J260"/>
  <c r="J157"/>
  <c r="BK260"/>
  <c r="BK212"/>
  <c r="BK161"/>
  <c r="J244"/>
  <c r="J196"/>
  <c r="BK83"/>
  <c i="3" r="J117"/>
  <c r="J114"/>
  <c i="4" r="BK97"/>
  <c i="5" r="BK110"/>
  <c r="J97"/>
  <c i="6" r="J231"/>
  <c r="BK199"/>
  <c r="BK138"/>
  <c r="J123"/>
  <c r="J112"/>
  <c r="J108"/>
  <c i="7" r="J94"/>
  <c r="J107"/>
  <c i="8" r="BK107"/>
  <c i="9" r="J103"/>
  <c i="10" r="J98"/>
  <c i="2" r="BK198"/>
  <c r="J114"/>
  <c r="J200"/>
  <c i="5" r="BK102"/>
  <c i="6" r="J227"/>
  <c r="J196"/>
  <c r="J101"/>
  <c r="BK169"/>
  <c r="BK171"/>
  <c r="BK165"/>
  <c i="8" r="J110"/>
  <c i="9" r="J110"/>
  <c r="BK132"/>
  <c r="J94"/>
  <c i="2" r="BK230"/>
  <c r="J194"/>
  <c r="BK118"/>
  <c r="BK194"/>
  <c r="BK258"/>
  <c r="J176"/>
  <c r="J96"/>
  <c r="J202"/>
  <c i="1" r="AS55"/>
  <c i="5" r="BK90"/>
  <c i="6" r="BK220"/>
  <c r="J185"/>
  <c r="BK134"/>
  <c r="J87"/>
  <c r="J171"/>
  <c r="J159"/>
  <c r="BK187"/>
  <c r="J155"/>
  <c r="J116"/>
  <c r="BK163"/>
  <c i="7" r="J86"/>
  <c i="8" r="J90"/>
  <c i="9" r="BK122"/>
  <c i="10" r="J80"/>
  <c i="2" r="BK226"/>
  <c r="BK192"/>
  <c r="BK108"/>
  <c r="BK196"/>
  <c r="BK96"/>
  <c r="J210"/>
  <c r="J164"/>
  <c r="BK122"/>
  <c r="J218"/>
  <c r="J105"/>
  <c i="3" r="J86"/>
  <c r="J101"/>
  <c i="4" r="J110"/>
  <c i="5" r="J117"/>
  <c r="J90"/>
  <c i="6" r="J213"/>
  <c r="BK159"/>
  <c r="BK179"/>
  <c r="J191"/>
  <c r="BK80"/>
  <c i="7" r="J118"/>
  <c i="8" r="BK114"/>
  <c i="9" r="BK127"/>
  <c i="10" r="BK91"/>
  <c i="2" l="1" r="P79"/>
  <c i="1" r="AU56"/>
  <c i="3" r="BK85"/>
  <c r="J85"/>
  <c r="J63"/>
  <c i="4" r="P85"/>
  <c i="1" r="AU58"/>
  <c i="5" r="BK85"/>
  <c r="J85"/>
  <c r="J63"/>
  <c i="6" r="BK79"/>
  <c r="J79"/>
  <c i="2" r="R79"/>
  <c i="3" r="P85"/>
  <c i="1" r="AU57"/>
  <c i="4" r="T85"/>
  <c i="5" r="P85"/>
  <c i="1" r="AU59"/>
  <c i="6" r="R79"/>
  <c i="7" r="BK85"/>
  <c r="J85"/>
  <c r="R85"/>
  <c i="2" r="BK79"/>
  <c r="J79"/>
  <c i="3" r="R85"/>
  <c i="4" r="BK85"/>
  <c r="J85"/>
  <c r="J63"/>
  <c i="5" r="T85"/>
  <c i="6" r="T79"/>
  <c i="7" r="P85"/>
  <c i="1" r="AU62"/>
  <c i="2" r="T79"/>
  <c i="3" r="T85"/>
  <c i="4" r="R85"/>
  <c i="5" r="R85"/>
  <c i="6" r="P79"/>
  <c i="1" r="AU61"/>
  <c i="7" r="T85"/>
  <c i="8" r="BK85"/>
  <c r="J85"/>
  <c r="J63"/>
  <c r="P85"/>
  <c i="1" r="AU63"/>
  <c i="8" r="R85"/>
  <c r="T85"/>
  <c i="9" r="BK85"/>
  <c r="J85"/>
  <c r="P85"/>
  <c i="1" r="AU64"/>
  <c i="9" r="R85"/>
  <c r="T85"/>
  <c i="10" r="BK79"/>
  <c r="J79"/>
  <c r="J59"/>
  <c r="P79"/>
  <c i="1" r="AU65"/>
  <c i="10" r="R79"/>
  <c r="T79"/>
  <c r="F76"/>
  <c i="9" r="J63"/>
  <c i="10" r="E48"/>
  <c r="J73"/>
  <c r="BE95"/>
  <c r="BE91"/>
  <c r="BE98"/>
  <c r="BE80"/>
  <c r="BE84"/>
  <c r="BE101"/>
  <c i="9" r="E50"/>
  <c r="F59"/>
  <c r="J79"/>
  <c r="BE94"/>
  <c r="BE107"/>
  <c r="BE110"/>
  <c r="BE127"/>
  <c r="BE114"/>
  <c r="BE118"/>
  <c r="BE122"/>
  <c r="BE86"/>
  <c r="BE90"/>
  <c r="BE99"/>
  <c r="BE103"/>
  <c r="BE132"/>
  <c i="7" r="J63"/>
  <c i="8" r="J79"/>
  <c r="BE94"/>
  <c r="BE90"/>
  <c r="BE99"/>
  <c r="BE103"/>
  <c r="BE86"/>
  <c r="BE107"/>
  <c r="E50"/>
  <c r="F59"/>
  <c r="BE110"/>
  <c r="BE114"/>
  <c i="7" r="E73"/>
  <c r="J79"/>
  <c r="F82"/>
  <c r="BE90"/>
  <c r="BE94"/>
  <c r="BE118"/>
  <c i="6" r="J59"/>
  <c i="7" r="BE98"/>
  <c r="BE103"/>
  <c r="BE86"/>
  <c r="BE107"/>
  <c r="BE111"/>
  <c r="BE114"/>
  <c i="6" r="E48"/>
  <c r="J73"/>
  <c r="F76"/>
  <c r="BE80"/>
  <c r="BE87"/>
  <c r="BE94"/>
  <c r="BE127"/>
  <c r="BE145"/>
  <c r="BE149"/>
  <c r="BE153"/>
  <c r="BE169"/>
  <c r="BE171"/>
  <c r="BE131"/>
  <c r="BE134"/>
  <c r="BE138"/>
  <c r="BE159"/>
  <c r="BE161"/>
  <c r="BE165"/>
  <c r="BE167"/>
  <c r="BE173"/>
  <c r="BE179"/>
  <c r="BE185"/>
  <c r="BE196"/>
  <c r="BE108"/>
  <c r="BE155"/>
  <c r="BE163"/>
  <c r="BE177"/>
  <c r="BE183"/>
  <c r="BE191"/>
  <c r="BE101"/>
  <c r="BE112"/>
  <c r="BE116"/>
  <c r="BE119"/>
  <c r="BE123"/>
  <c r="BE141"/>
  <c r="BE157"/>
  <c r="BE175"/>
  <c r="BE181"/>
  <c r="BE187"/>
  <c r="BE199"/>
  <c r="BE203"/>
  <c r="BE207"/>
  <c r="BE210"/>
  <c r="BE213"/>
  <c r="BE217"/>
  <c r="BE220"/>
  <c r="BE224"/>
  <c r="BE227"/>
  <c r="BE231"/>
  <c r="BE233"/>
  <c r="BE235"/>
  <c r="BE239"/>
  <c i="5" r="J56"/>
  <c r="F59"/>
  <c r="BE94"/>
  <c r="BE97"/>
  <c r="E50"/>
  <c r="BE86"/>
  <c r="BE113"/>
  <c r="BE117"/>
  <c r="BE102"/>
  <c r="BE106"/>
  <c r="BE110"/>
  <c r="BE90"/>
  <c i="4" r="F59"/>
  <c r="BE86"/>
  <c r="BE90"/>
  <c r="BE102"/>
  <c r="BE106"/>
  <c r="BE110"/>
  <c r="BE113"/>
  <c r="J56"/>
  <c r="BE94"/>
  <c r="E50"/>
  <c r="BE97"/>
  <c i="2" r="J59"/>
  <c i="3" r="E73"/>
  <c r="BE86"/>
  <c r="F59"/>
  <c r="BE90"/>
  <c r="BE94"/>
  <c r="BE97"/>
  <c r="BE114"/>
  <c r="BE110"/>
  <c r="BE117"/>
  <c r="J56"/>
  <c r="BE101"/>
  <c r="BE106"/>
  <c i="2" r="J73"/>
  <c r="F76"/>
  <c r="BE89"/>
  <c r="BE96"/>
  <c r="BE114"/>
  <c r="BE125"/>
  <c r="BE132"/>
  <c r="BE157"/>
  <c r="BE164"/>
  <c r="BE184"/>
  <c r="BE192"/>
  <c r="BE198"/>
  <c r="BE206"/>
  <c r="BE210"/>
  <c r="BE247"/>
  <c r="BE251"/>
  <c r="BE254"/>
  <c r="BE258"/>
  <c r="E69"/>
  <c r="BE102"/>
  <c r="BE105"/>
  <c r="BE108"/>
  <c r="BE118"/>
  <c r="BE129"/>
  <c r="BE153"/>
  <c r="BE194"/>
  <c r="BE196"/>
  <c r="BE200"/>
  <c r="BE208"/>
  <c r="BE226"/>
  <c r="BE230"/>
  <c r="BE240"/>
  <c r="BE244"/>
  <c r="BE80"/>
  <c r="BE86"/>
  <c r="BE136"/>
  <c r="BE140"/>
  <c r="BE161"/>
  <c r="BE168"/>
  <c r="BE172"/>
  <c r="BE176"/>
  <c r="BE180"/>
  <c r="BE182"/>
  <c r="BE190"/>
  <c r="BE204"/>
  <c r="BE212"/>
  <c r="BE214"/>
  <c r="BE218"/>
  <c r="BE234"/>
  <c r="BE83"/>
  <c r="BE92"/>
  <c r="BE122"/>
  <c r="BE144"/>
  <c r="BE149"/>
  <c r="BE186"/>
  <c r="BE188"/>
  <c r="BE202"/>
  <c r="BE223"/>
  <c r="BE237"/>
  <c r="BE260"/>
  <c r="BE263"/>
  <c i="3" r="F38"/>
  <c i="1" r="BC57"/>
  <c i="8" r="F36"/>
  <c i="1" r="BA63"/>
  <c i="8" r="J32"/>
  <c i="10" r="J34"/>
  <c i="1" r="AW65"/>
  <c i="3" r="F36"/>
  <c i="1" r="BA57"/>
  <c i="4" r="J32"/>
  <c i="5" r="J32"/>
  <c i="7" r="F39"/>
  <c i="1" r="BD62"/>
  <c i="9" r="F37"/>
  <c i="1" r="BB64"/>
  <c i="3" r="F39"/>
  <c i="1" r="BD57"/>
  <c i="5" r="J36"/>
  <c i="1" r="AW59"/>
  <c i="7" r="F37"/>
  <c i="1" r="BB62"/>
  <c i="9" r="F39"/>
  <c i="1" r="BD64"/>
  <c i="3" r="J36"/>
  <c i="1" r="AW57"/>
  <c i="6" r="J34"/>
  <c i="1" r="AW61"/>
  <c i="6" r="F36"/>
  <c i="1" r="BC61"/>
  <c i="4" r="F37"/>
  <c i="1" r="BB58"/>
  <c i="7" r="J36"/>
  <c i="1" r="AW62"/>
  <c i="9" r="F36"/>
  <c i="1" r="BA64"/>
  <c i="4" r="F38"/>
  <c i="1" r="BC58"/>
  <c i="6" r="F34"/>
  <c i="1" r="BA61"/>
  <c i="2" r="F34"/>
  <c i="1" r="BA56"/>
  <c i="10" r="F35"/>
  <c i="1" r="BB65"/>
  <c i="4" r="F36"/>
  <c i="1" r="BA58"/>
  <c i="5" r="F39"/>
  <c i="1" r="BD59"/>
  <c i="8" r="F39"/>
  <c i="1" r="BD63"/>
  <c i="2" r="F35"/>
  <c i="1" r="BB56"/>
  <c i="8" r="J36"/>
  <c i="1" r="AW63"/>
  <c i="10" r="F37"/>
  <c i="1" r="BD65"/>
  <c i="7" r="J32"/>
  <c r="F38"/>
  <c i="1" r="BC62"/>
  <c i="9" r="F38"/>
  <c i="1" r="BC64"/>
  <c i="3" r="F37"/>
  <c i="1" r="BB57"/>
  <c i="6" r="F37"/>
  <c i="1" r="BD61"/>
  <c i="2" r="F36"/>
  <c i="1" r="BC56"/>
  <c r="AS54"/>
  <c i="3" r="J32"/>
  <c i="5" r="F37"/>
  <c i="1" r="BB59"/>
  <c i="5" r="F36"/>
  <c i="1" r="BA59"/>
  <c i="6" r="F35"/>
  <c i="1" r="BB61"/>
  <c i="2" r="F37"/>
  <c i="1" r="BD56"/>
  <c i="5" r="F38"/>
  <c i="1" r="BC59"/>
  <c i="8" r="F37"/>
  <c i="1" r="BB63"/>
  <c i="10" r="F34"/>
  <c i="1" r="BA65"/>
  <c i="9" r="J32"/>
  <c i="4" r="J36"/>
  <c i="1" r="AW58"/>
  <c i="7" r="F36"/>
  <c i="1" r="BA62"/>
  <c i="8" r="F38"/>
  <c i="1" r="BC63"/>
  <c i="6" r="J30"/>
  <c i="2" r="J30"/>
  <c r="J34"/>
  <c i="1" r="AW56"/>
  <c i="4" r="F39"/>
  <c i="1" r="BD58"/>
  <c i="9" r="J36"/>
  <c i="1" r="AW64"/>
  <c i="10" r="F36"/>
  <c i="1" r="BC65"/>
  <c l="1" r="AG56"/>
  <c r="AG62"/>
  <c r="AG61"/>
  <c r="AG64"/>
  <c r="AG63"/>
  <c r="AG59"/>
  <c r="AG58"/>
  <c r="AG57"/>
  <c r="AU60"/>
  <c i="5" r="F35"/>
  <c i="1" r="AZ59"/>
  <c i="8" r="J35"/>
  <c i="1" r="AV63"/>
  <c r="AT63"/>
  <c r="AN63"/>
  <c i="2" r="J33"/>
  <c i="1" r="AV56"/>
  <c r="AT56"/>
  <c r="AN56"/>
  <c i="4" r="J35"/>
  <c i="1" r="AV58"/>
  <c r="AT58"/>
  <c r="AN58"/>
  <c i="8" r="F35"/>
  <c i="1" r="AZ63"/>
  <c i="3" r="F35"/>
  <c i="1" r="AZ57"/>
  <c r="AG55"/>
  <c r="BC60"/>
  <c r="AY60"/>
  <c r="BB60"/>
  <c r="AX60"/>
  <c i="10" r="J33"/>
  <c i="1" r="AV65"/>
  <c r="AT65"/>
  <c r="AU55"/>
  <c r="AU54"/>
  <c i="2" r="F33"/>
  <c i="1" r="AZ56"/>
  <c i="3" r="J35"/>
  <c i="1" r="AV57"/>
  <c r="AT57"/>
  <c r="AN57"/>
  <c i="7" r="J35"/>
  <c i="1" r="AV62"/>
  <c r="AT62"/>
  <c r="AN62"/>
  <c i="4" r="F35"/>
  <c i="1" r="AZ58"/>
  <c i="10" r="J30"/>
  <c i="1" r="AG65"/>
  <c i="6" r="J33"/>
  <c i="1" r="AV61"/>
  <c r="AT61"/>
  <c r="AN61"/>
  <c i="9" r="F35"/>
  <c i="1" r="AZ64"/>
  <c i="5" r="J35"/>
  <c i="1" r="AV59"/>
  <c r="AT59"/>
  <c r="AN59"/>
  <c r="BD60"/>
  <c r="BA55"/>
  <c r="AW55"/>
  <c i="7" r="F35"/>
  <c i="1" r="AZ62"/>
  <c r="BD55"/>
  <c i="9" r="J35"/>
  <c i="1" r="AV64"/>
  <c r="AT64"/>
  <c r="AN64"/>
  <c r="BB55"/>
  <c i="6" r="F33"/>
  <c i="1" r="AZ61"/>
  <c r="AG60"/>
  <c r="BC55"/>
  <c r="AY55"/>
  <c r="BA60"/>
  <c r="AW60"/>
  <c i="10" r="F33"/>
  <c i="1" r="AZ65"/>
  <c i="10" l="1" r="J39"/>
  <c i="9" r="J41"/>
  <c i="8" r="J41"/>
  <c i="7" r="J41"/>
  <c i="6" r="J39"/>
  <c i="5" r="J41"/>
  <c i="4" r="J41"/>
  <c i="3" r="J41"/>
  <c i="2" r="J39"/>
  <c i="1" r="AN65"/>
  <c r="AZ55"/>
  <c r="BC54"/>
  <c r="AY54"/>
  <c r="AX55"/>
  <c r="BA54"/>
  <c r="AW54"/>
  <c r="AK30"/>
  <c r="AZ60"/>
  <c r="AV60"/>
  <c r="AT60"/>
  <c r="AN60"/>
  <c r="AG54"/>
  <c r="AK26"/>
  <c r="BB54"/>
  <c r="W31"/>
  <c r="BD54"/>
  <c r="W33"/>
  <c l="1" r="AV55"/>
  <c r="AT55"/>
  <c r="AN55"/>
  <c r="W30"/>
  <c r="W32"/>
  <c r="AZ54"/>
  <c r="AV54"/>
  <c r="AK29"/>
  <c r="AK35"/>
  <c r="AX54"/>
  <c l="1"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<sst xmlns="http://schemas.openxmlformats.org/spreadsheetml/2006/main">
  <si>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</si>
  <si>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</si>
  <si>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</si>
  <si>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</si>
  <si>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</si>
  <si>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{47820883-98b1-4a43-aa2b-02bd0c683968}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</si>
  <si>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</si>
  <si>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</si>
  <si>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</si>
  <si>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</si>
  <si>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</si>
  <si>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</si>
  <si>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</si>
  <si>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</si>
  <si>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101-3403-24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</si>
  <si>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</si>
  <si>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</si>
  <si>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PD Ohaře (SO-801a SO-802 LV1)</t>
  </si>
  <si>
    <t>KSO:</t>
  </si>
  <si>
    <t>823 2</t>
  </si>
  <si>
    <t>CC-CZ:</t>
  </si>
  <si>
    <t>24208</t>
  </si>
  <si>
    <t>Místo:</t>
  </si>
  <si>
    <t>k.ú. Ohaře</t>
  </si>
  <si>
    <t>Datum:</t>
  </si>
  <si>
    <t>24. 1. 2025</t>
  </si>
  <si>
    <t>Zadavatel:</t>
  </si>
  <si>
    <t>IČ:</t>
  </si>
  <si>
    <t/>
  </si>
  <si>
    <t>ČR-Státní pozemkový úřad</t>
  </si>
  <si>
    <t>DIČ:</t>
  </si>
  <si>
    <t>Účastník:</t>
  </si>
  <si>
    <t>Vyplň údaj</t>
  </si>
  <si>
    <t>Projektant:</t>
  </si>
  <si>
    <t>AGROPROJEKT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</si>
  <si>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</si>
  <si>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</si>
  <si>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</si>
  <si>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</si>
  <si>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</si>
  <si>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</si>
  <si>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</si>
  <si>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</si>
  <si>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</si>
  <si>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</si>
  <si>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</si>
  <si>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</si>
  <si>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</si>
  <si>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</si>
  <si>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</si>
  <si>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</si>
  <si>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</si>
  <si>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</si>
  <si>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</si>
  <si>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</si>
  <si>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</si>
  <si>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</si>
  <si>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</si>
  <si>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</si>
  <si>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</si>
  <si>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</si>
  <si>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</si>
  <si>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</si>
  <si>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</si>
  <si>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</si>
  <si>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</si>
  <si>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</si>
  <si>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</si>
  <si>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</si>
  <si>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</si>
  <si>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</si>
  <si>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</si>
  <si>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</si>
  <si>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</si>
  <si>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</si>
  <si>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</si>
  <si>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</si>
  <si>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SO-801a</t>
  </si>
  <si>
    <t>Biocentrum LBC5</t>
  </si>
  <si>
    <t>STA</t>
  </si>
  <si>
    <t>1</t>
  </si>
  <si>
    <t>{c02aa1ff-a542-4fef-87e4-233953f20e12}</t>
  </si>
  <si>
    <t>2</t>
  </si>
  <si>
    <t>/</t>
  </si>
  <si>
    <t>Soupis</t>
  </si>
  <si>
    <t>###NOINSERT###</t>
  </si>
  <si>
    <t>SO-801a1</t>
  </si>
  <si>
    <t>1. rok pěstební péče</t>
  </si>
  <si>
    <t>{53cb583d-a46f-4e35-be06-e29e50c3689e}</t>
  </si>
  <si>
    <t>SO-801a2</t>
  </si>
  <si>
    <t>2. rok pěstební péče</t>
  </si>
  <si>
    <t>{eabbf9bc-e1fa-44b7-898f-d2e9e71527de}</t>
  </si>
  <si>
    <t>SO-801a3</t>
  </si>
  <si>
    <t>3. rok pěstební péče</t>
  </si>
  <si>
    <t>{0e7849b6-ab31-43d9-99ad-2aa7cb5279d6}</t>
  </si>
  <si>
    <t>SO-802</t>
  </si>
  <si>
    <t>Biokoridor LBK15</t>
  </si>
  <si>
    <t>{d045f88b-6402-4f68-9d2b-9c9c46cd5ba6}</t>
  </si>
  <si>
    <t>SO-8021</t>
  </si>
  <si>
    <t>{317d42f9-a38d-42ab-9d9b-2af6d2c146e7}</t>
  </si>
  <si>
    <t>SO-8022</t>
  </si>
  <si>
    <t>{2b5913b7-07ac-4377-9e99-42bd5a60d305}</t>
  </si>
  <si>
    <t>SO-8023</t>
  </si>
  <si>
    <t>{44b0fe71-59f1-43ac-9ac4-e2dfee81e801}</t>
  </si>
  <si>
    <t>VRN</t>
  </si>
  <si>
    <t>Vedlejší rozpočtové náklady</t>
  </si>
  <si>
    <t>{675257e7-2d53-43e0-b2cc-3c5eb6dffbfe}</t>
  </si>
  <si>
    <t>KRYCÍ LIST SOUPISU PRACÍ</t>
  </si>
  <si>
    <t>Objekt:</t>
  </si>
  <si>
    <t>SO-801a - Biocentrum LBC5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</si>
  <si>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</si>
  <si>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</si>
  <si>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</si>
  <si>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</si>
  <si>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</si>
  <si>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</si>
  <si>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</si>
  <si>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</si>
  <si>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</si>
  <si>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</si>
  <si>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</si>
  <si>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</si>
  <si>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</si>
  <si>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</si>
  <si>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</si>
  <si>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</si>
  <si>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</si>
  <si>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</si>
  <si>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184853511</t>
  </si>
  <si>
    <t>Chemické odplevelení před založením kultury přes 20 m2 postřikem na široko v rovině a svahu do 1:5 strojně</t>
  </si>
  <si>
    <t>m2</t>
  </si>
  <si>
    <t>CS ÚRS 2025 01</t>
  </si>
  <si>
    <t>4</t>
  </si>
  <si>
    <t>ROZPOCET</t>
  </si>
  <si>
    <t>1701788855</t>
  </si>
  <si>
    <t>PP</t>
  </si>
  <si>
    <t>Chemické odplevelení půdy před založením kultury, trávníku nebo zpevněných ploch strojně o výměře jednotlivě přes 20 m2 postřikem na široko v rovině nebo na svahu do 1:5</t>
  </si>
  <si>
    <t>Online PSC</t>
  </si>
  <si>
    <t>https://podminky.urs.cz/item/CS_URS_2025_01/184853511</t>
  </si>
  <si>
    <t>183403112</t>
  </si>
  <si>
    <t>Obdělání půdy oráním na hl přes 0,1 do 0,2 m v rovině a svahu do 1:5</t>
  </si>
  <si>
    <t>-1219496001</t>
  </si>
  <si>
    <t>Obdělání půdy oráním hl. přes 100 do 200 mm v rovině nebo na svahu do 1:5</t>
  </si>
  <si>
    <t>https://podminky.urs.cz/item/CS_URS_2025_01/183403112</t>
  </si>
  <si>
    <t>3</t>
  </si>
  <si>
    <t>183403151</t>
  </si>
  <si>
    <t>Obdělání půdy smykováním v rovině a svahu do 1:5</t>
  </si>
  <si>
    <t>-1923228797</t>
  </si>
  <si>
    <t>Obdělání půdy smykováním v rovině nebo na svahu do 1:5</t>
  </si>
  <si>
    <t>https://podminky.urs.cz/item/CS_URS_2025_01/183403151</t>
  </si>
  <si>
    <t>183403152</t>
  </si>
  <si>
    <t>Obdělání půdy vláčením v rovině a svahu do 1:5</t>
  </si>
  <si>
    <t>1926038583</t>
  </si>
  <si>
    <t>Obdělání půdy vláčením v rovině nebo na svahu do 1:5</t>
  </si>
  <si>
    <t>https://podminky.urs.cz/item/CS_URS_2025_01/183403152</t>
  </si>
  <si>
    <t>5</t>
  </si>
  <si>
    <t>183403213</t>
  </si>
  <si>
    <t>Obdělání půdy frézováním ve svahu přes 1:5 do 1:2</t>
  </si>
  <si>
    <t>-145322454</t>
  </si>
  <si>
    <t>Obdělání půdy frézováním na svahu přes 1:5 do 1:2</t>
  </si>
  <si>
    <t>https://podminky.urs.cz/item/CS_URS_2025_01/183403213</t>
  </si>
  <si>
    <t>VV</t>
  </si>
  <si>
    <t>"setí po výsadbě; bez mulčovaných ploch" 20057-2477</t>
  </si>
  <si>
    <t>6</t>
  </si>
  <si>
    <t>181451121</t>
  </si>
  <si>
    <t>Založení lučního trávníku výsevem pl přes 1000 m2 v rovině a ve svahu do 1:5</t>
  </si>
  <si>
    <t>-1802631503</t>
  </si>
  <si>
    <t>Založení trávníku na půdě předem připravené plochy přes 1000 m2 výsevem včetně utažení lučního v rovině nebo na svahu do 1:5</t>
  </si>
  <si>
    <t>https://podminky.urs.cz/item/CS_URS_2025_01/181451121</t>
  </si>
  <si>
    <t>"část pozemku trávobylinný podrost" 20057-2477</t>
  </si>
  <si>
    <t>"část pozemku květnatá louka" 5665</t>
  </si>
  <si>
    <t>Součet</t>
  </si>
  <si>
    <t>7</t>
  </si>
  <si>
    <t>M</t>
  </si>
  <si>
    <t>00572472</t>
  </si>
  <si>
    <t>osivo směs travní krajinná-rovinná</t>
  </si>
  <si>
    <t>kg</t>
  </si>
  <si>
    <t>8</t>
  </si>
  <si>
    <t>532131654</t>
  </si>
  <si>
    <t>"travní směs viz TZ" (20057-2477)/100*2,5</t>
  </si>
  <si>
    <t>00572521_D</t>
  </si>
  <si>
    <t>osivo trávobylinná louka klasická</t>
  </si>
  <si>
    <t>-814200863</t>
  </si>
  <si>
    <t>"květnatá louka - viz TZ; 5-8g/m2" 8/1000*(5665)</t>
  </si>
  <si>
    <t>9</t>
  </si>
  <si>
    <t>111151231</t>
  </si>
  <si>
    <t>Pokosení trávníku lučního pl do 10000 m2 s odvozem do 20 km v rovině a svahu do 1:5</t>
  </si>
  <si>
    <t>1547776026</t>
  </si>
  <si>
    <t>Pokosení trávníku při souvislé ploše přes 1000 do 10000 m2 lučního v rovině nebo svahu do 1:5</t>
  </si>
  <si>
    <t>https://podminky.urs.cz/item/CS_URS_2025_01/111151231</t>
  </si>
  <si>
    <t>10</t>
  </si>
  <si>
    <t>171201211_R.1</t>
  </si>
  <si>
    <t>Poplatek za uložení shrabku v kompostárně</t>
  </si>
  <si>
    <t>t</t>
  </si>
  <si>
    <t>1827974045</t>
  </si>
  <si>
    <t>(25722-2477)/10000*15</t>
  </si>
  <si>
    <t>11</t>
  </si>
  <si>
    <t>185802113</t>
  </si>
  <si>
    <t>Hnojení půdy umělým hnojivem na široko v rovině a svahu do 1:5</t>
  </si>
  <si>
    <t>-1750440160</t>
  </si>
  <si>
    <t>Hnojení půdy nebo trávníku v rovině nebo na svahu do 1:5 umělým hnojivem na široko</t>
  </si>
  <si>
    <t>https://podminky.urs.cz/item/CS_URS_2025_01/185802113</t>
  </si>
  <si>
    <t>"použití u soliterních stromů a v ploše trojřad (mulčovaná plocha); plošně 100g/m2" (2477)*0,0001</t>
  </si>
  <si>
    <t>251111110_R</t>
  </si>
  <si>
    <t>půdní kondicionér na bázi silkátových koloidů (aplikace půdního kondicionéru viz. TZ)</t>
  </si>
  <si>
    <t>-1704818747</t>
  </si>
  <si>
    <t>půdní kondicionér</t>
  </si>
  <si>
    <t>"půdní kondicionér 100g/m2 viz TZ" (2477)*0,0001*1000</t>
  </si>
  <si>
    <t>13</t>
  </si>
  <si>
    <t>185802114</t>
  </si>
  <si>
    <t>Hnojení půdy umělým hnojivem k jednotlivým rostlinám v rovině a svahu do 1:5</t>
  </si>
  <si>
    <t>-164211838</t>
  </si>
  <si>
    <t>Hnojení půdy nebo trávníku v rovině nebo na svahu do 1:5 umělým hnojivem s rozdělením k jednotlivým rostlinám</t>
  </si>
  <si>
    <t>https://podminky.urs.cz/item/CS_URS_2025_01/185802114</t>
  </si>
  <si>
    <t>"50 dkg/ks nebo odpovídající množství tablet" (3939)*50/1000000</t>
  </si>
  <si>
    <t>14</t>
  </si>
  <si>
    <t>25191155_R</t>
  </si>
  <si>
    <t>hnojivo průmyslové</t>
  </si>
  <si>
    <t>-908361553</t>
  </si>
  <si>
    <t>(3939)*50/1000</t>
  </si>
  <si>
    <t>15</t>
  </si>
  <si>
    <t>183101114</t>
  </si>
  <si>
    <t>Hloubení jamek bez výměny půdy zeminy skupiny 1 až 4 obj přes 0,05 do 0,125 m3 v rovině a svahu do 1:5</t>
  </si>
  <si>
    <t>kus</t>
  </si>
  <si>
    <t>1541002763</t>
  </si>
  <si>
    <t>Hloubení jamek pro vysazování rostlin v zemině skupiny 1 až 4 bez výměny půdy v rovině nebo na svahu do 1:5, objemu přes 0,05 do 0,125 m3</t>
  </si>
  <si>
    <t>https://podminky.urs.cz/item/CS_URS_2025_01/183101114</t>
  </si>
  <si>
    <t>"soliterní stromy" 39</t>
  </si>
  <si>
    <t>16</t>
  </si>
  <si>
    <t>184102113</t>
  </si>
  <si>
    <t>Výsadba dřeviny s balem D přes 0,3 do 0,4 m do jamky se zalitím v rovině a svahu do 1:5</t>
  </si>
  <si>
    <t>-775860188</t>
  </si>
  <si>
    <t>Výsadba dřeviny s balem do předem vyhloubené jamky se zalitím v rovině nebo na svahu do 1:5, při průměru balu přes 300 do 400 mm</t>
  </si>
  <si>
    <t>https://podminky.urs.cz/item/CS_URS_2025_01/184102113</t>
  </si>
  <si>
    <t>"stromy soliterní" 39</t>
  </si>
  <si>
    <t>17</t>
  </si>
  <si>
    <t>0265606_D</t>
  </si>
  <si>
    <t>Prunus avium (třešeň); VK</t>
  </si>
  <si>
    <t>-2085622899</t>
  </si>
  <si>
    <t>"P třešeň obecná; Karešova" 9</t>
  </si>
  <si>
    <t>18</t>
  </si>
  <si>
    <t>0265609_D</t>
  </si>
  <si>
    <t>Pyrus communis (hrušeň obecná); VK</t>
  </si>
  <si>
    <t>1247368232</t>
  </si>
  <si>
    <t>"Pc hrušeň obecná; Clappova máslovka" 12</t>
  </si>
  <si>
    <t>"Pp hrušeň obecná; Pařížanka" 9</t>
  </si>
  <si>
    <t>19</t>
  </si>
  <si>
    <t>0265703_D</t>
  </si>
  <si>
    <t>Malus sp. (jabloň); VK</t>
  </si>
  <si>
    <t>1535863870</t>
  </si>
  <si>
    <t>"Mp Panenské české" 9</t>
  </si>
  <si>
    <t>20</t>
  </si>
  <si>
    <t>184801121</t>
  </si>
  <si>
    <t>Ošetřování vysazených dřevin solitérních v rovině a svahu do 1:5</t>
  </si>
  <si>
    <t>-2040779265</t>
  </si>
  <si>
    <t>Ošetření vysazených dřevin solitérních v rovině nebo na svahu do 1:5</t>
  </si>
  <si>
    <t>https://podminky.urs.cz/item/CS_URS_2025_01/184801121</t>
  </si>
  <si>
    <t>"nátěr kmene proti korní spále, včetně dodání přípravku" 39</t>
  </si>
  <si>
    <t>184215133</t>
  </si>
  <si>
    <t>Ukotvení kmene dřevin v rovině nebo na svahu do 1:5 třemi kůly D do 0,1 m dl přes 2 do 3 m</t>
  </si>
  <si>
    <t>266480233</t>
  </si>
  <si>
    <t>Ukotvení dřeviny kůly v rovině nebo na svahu do 1:5 třemi kůly, délky přes 2 do 3 m</t>
  </si>
  <si>
    <t>https://podminky.urs.cz/item/CS_URS_2025_01/184215133</t>
  </si>
  <si>
    <t>"slouží jako kotvení, ale i jako základ ochranného pláště soliterní dřeviny" 39</t>
  </si>
  <si>
    <t>22</t>
  </si>
  <si>
    <t>60591253</t>
  </si>
  <si>
    <t>kůl vyvazovací dřevěný impregnovaný D 8cm dl 2m</t>
  </si>
  <si>
    <t>1434514766</t>
  </si>
  <si>
    <t>3*39</t>
  </si>
  <si>
    <t>23</t>
  </si>
  <si>
    <t>184813121_R</t>
  </si>
  <si>
    <t>Ochrana dřevin před okusem mechanicky pletivem v rovině a svahu do 1:5</t>
  </si>
  <si>
    <t>CS ÚRS 2024 02</t>
  </si>
  <si>
    <t>-1417468195</t>
  </si>
  <si>
    <t>Ochrana dřevin před okusem zvěří mechanicky v rovině nebo ve svahu do 1:5, pletivem, výšky do 2 m</t>
  </si>
  <si>
    <t>https://podminky.urs.cz/item/CS_URS_2024_02/184813121_R</t>
  </si>
  <si>
    <t>"ochranná konstrukce z pletiva a opory soliterní dřeviny ze tří kůlů spojených příčkami dole i nahoře; včetně potřebného materiálu" 39</t>
  </si>
  <si>
    <t>24</t>
  </si>
  <si>
    <t>183101113</t>
  </si>
  <si>
    <t>Hloubení jamek bez výměny půdy zeminy skupiny 1 až 4 obj přes 0,02 do 0,05 m3 v rovině a svahu do 1:5</t>
  </si>
  <si>
    <t>-278518743</t>
  </si>
  <si>
    <t>Hloubení jamek pro vysazování rostlin v zemině skupiny 1 až 4 bez výměny půdy v rovině nebo na svahu do 1:5, objemu přes 0,02 do 0,05 m3</t>
  </si>
  <si>
    <t>https://podminky.urs.cz/item/CS_URS_2025_01/183101113</t>
  </si>
  <si>
    <t>"Stromy (ne soliterní), keře" 430+220+2600+650</t>
  </si>
  <si>
    <t>25</t>
  </si>
  <si>
    <t>184102110</t>
  </si>
  <si>
    <t>Výsadba dřeviny s balem D do 0,1 m do jamky se zalitím v rovině a svahu do 1:5</t>
  </si>
  <si>
    <t>-842111663</t>
  </si>
  <si>
    <t>Výsadba dřeviny s balem do předem vyhloubené jamky se zalitím v rovině nebo na svahu do 1:5, při průměru balu do 100 mm</t>
  </si>
  <si>
    <t>https://podminky.urs.cz/item/CS_URS_2025_01/184102110</t>
  </si>
  <si>
    <t>"keře podsadbové a keře výplňové" 2600+650</t>
  </si>
  <si>
    <t>26</t>
  </si>
  <si>
    <t>184102111</t>
  </si>
  <si>
    <t>Výsadba dřeviny s balem D přes 0,1 do 0,2 m do jamky se zalitím v rovině a svahu do 1:5</t>
  </si>
  <si>
    <t>23998025</t>
  </si>
  <si>
    <t>Výsadba dřeviny s balem do předem vyhloubené jamky se zalitím v rovině nebo na svahu do 1:5, při průměru balu přes 100 do 200 mm</t>
  </si>
  <si>
    <t>https://podminky.urs.cz/item/CS_URS_2025_01/184102111</t>
  </si>
  <si>
    <t>"stromy listnaté do skupin; keře a stromovité keře" 430+220</t>
  </si>
  <si>
    <t>27</t>
  </si>
  <si>
    <t>0265300_D</t>
  </si>
  <si>
    <t>Acer platanoides (javor mléč); 125-150 cm; KK</t>
  </si>
  <si>
    <t>1184808660</t>
  </si>
  <si>
    <t>28</t>
  </si>
  <si>
    <t>0265301_D</t>
  </si>
  <si>
    <t>Carpinus betulus (habr obecný); 125-150 cm; KK</t>
  </si>
  <si>
    <t>-1185935816</t>
  </si>
  <si>
    <t>29</t>
  </si>
  <si>
    <t>0265302_D</t>
  </si>
  <si>
    <t>Prunus avium (třešeň ptačí); 125-150 cm; KK</t>
  </si>
  <si>
    <t>-696264578</t>
  </si>
  <si>
    <t>30</t>
  </si>
  <si>
    <t>0265303_D</t>
  </si>
  <si>
    <t>Quercus petraea (dub zimní); 125-150 cm; KK</t>
  </si>
  <si>
    <t>-2050307882</t>
  </si>
  <si>
    <t>31</t>
  </si>
  <si>
    <t>0265304_D</t>
  </si>
  <si>
    <t>Sorbus torminalis (jeřáb břek); 125-150 cm; KK</t>
  </si>
  <si>
    <t>-796371444</t>
  </si>
  <si>
    <t>32</t>
  </si>
  <si>
    <t>0265306_D</t>
  </si>
  <si>
    <t>Tilia cordata (lípa malolistá); 125-150 cm; KK</t>
  </si>
  <si>
    <t>865824871</t>
  </si>
  <si>
    <t>33</t>
  </si>
  <si>
    <t>0265320_D</t>
  </si>
  <si>
    <t>Acer campestre (javor babyka); 125-150 cm; KK</t>
  </si>
  <si>
    <t>-839369315</t>
  </si>
  <si>
    <t>34</t>
  </si>
  <si>
    <t>0265322_D</t>
  </si>
  <si>
    <t>Crateagus monogyna (hloh jednosemenný); 125-150 cm; KK</t>
  </si>
  <si>
    <t>632702828</t>
  </si>
  <si>
    <t>35</t>
  </si>
  <si>
    <t>0265324_D</t>
  </si>
  <si>
    <t>Rhamnus cathartica (řeštlák počistivý); 125-150 cm; KK</t>
  </si>
  <si>
    <t>1083921572</t>
  </si>
  <si>
    <t>36</t>
  </si>
  <si>
    <t>0265161_D</t>
  </si>
  <si>
    <t>Cornus sanguinea (svída obecná); 40-60 cm; KK</t>
  </si>
  <si>
    <t>-1280401681</t>
  </si>
  <si>
    <t>37</t>
  </si>
  <si>
    <t>0265163_D</t>
  </si>
  <si>
    <t>Lonicera xylosteum (zimolez obecný); 40-60 cm; KK</t>
  </si>
  <si>
    <t>-349325335</t>
  </si>
  <si>
    <t>38</t>
  </si>
  <si>
    <t>0265162_D</t>
  </si>
  <si>
    <t>Ligustrum vulgare (ptačí zob); 40-60 cm; KK</t>
  </si>
  <si>
    <t>-1779360338</t>
  </si>
  <si>
    <t>39</t>
  </si>
  <si>
    <t>0265164_D</t>
  </si>
  <si>
    <t>Prunus spinosa (trnka obecná); 40-60 cm; KK</t>
  </si>
  <si>
    <t>1345413908</t>
  </si>
  <si>
    <t>40</t>
  </si>
  <si>
    <t>0265165_D</t>
  </si>
  <si>
    <t>Rosa canina (růže šípková); 40-60 cm; KK</t>
  </si>
  <si>
    <t>759062583</t>
  </si>
  <si>
    <t>41</t>
  </si>
  <si>
    <t>0265166_D</t>
  </si>
  <si>
    <t>Corylus avellana (líska obecná); 40-60 cm; KK</t>
  </si>
  <si>
    <t>1393895171</t>
  </si>
  <si>
    <t>42</t>
  </si>
  <si>
    <t>0265172_D</t>
  </si>
  <si>
    <t>Euonymus europaeus (brslen evropský); 40-60 cm; KK</t>
  </si>
  <si>
    <t>-1427026493</t>
  </si>
  <si>
    <t>43</t>
  </si>
  <si>
    <t>0265169_D</t>
  </si>
  <si>
    <t>Viburnum opulus (kalina obecná); 40-60 cm; KK</t>
  </si>
  <si>
    <t>-1051349829</t>
  </si>
  <si>
    <t>44</t>
  </si>
  <si>
    <t>184215112</t>
  </si>
  <si>
    <t>Ukotvení kmene dřevin v rovině nebo na svahu do 1:5 jedním kůlem D do 0,1 m dl přes 1 do 2 m</t>
  </si>
  <si>
    <t>1683718830</t>
  </si>
  <si>
    <t>Ukotvení dřeviny kůly v rovině nebo na svahu do 1:5 jedním kůlem, délky přes 1 do 2 m</t>
  </si>
  <si>
    <t>https://podminky.urs.cz/item/CS_URS_2025_01/184215112</t>
  </si>
  <si>
    <t>"jen stromy a stromovité keře do skupin"430+220</t>
  </si>
  <si>
    <t>45</t>
  </si>
  <si>
    <t>60591253_d</t>
  </si>
  <si>
    <t>kůl vyvazovací dřevěný impregnovaný D 8cm dl 1,5m</t>
  </si>
  <si>
    <t>CS ÚRS 2022 02</t>
  </si>
  <si>
    <t>1480025814</t>
  </si>
  <si>
    <t>kůl vyvazovací dřevěný impregnovaný D 6cm dl 1,5m</t>
  </si>
  <si>
    <t>"lze použít i hranol odpovédající délky - kůl má především funkci signalizační viz TZ"</t>
  </si>
  <si>
    <t>"jen stromy a stromovité keře do skupin" 430+220</t>
  </si>
  <si>
    <t>46</t>
  </si>
  <si>
    <t>184813121</t>
  </si>
  <si>
    <t>Ochrana dřevin před okusem ručně pletivem v rovině a svahu do 1:5</t>
  </si>
  <si>
    <t>-469245524</t>
  </si>
  <si>
    <t>Ochrana dřevin před okusem zvěří ručně v rovině nebo ve svahu do 1:5, pletivem, výšky do 2 m</t>
  </si>
  <si>
    <t>https://podminky.urs.cz/item/CS_URS_2025_01/184813121</t>
  </si>
  <si>
    <t>47</t>
  </si>
  <si>
    <t>184813133</t>
  </si>
  <si>
    <t>Ochrana listnatých dřevin do 70 cm před okusem chemickým nátěrem v rovině a svahu do 1:5</t>
  </si>
  <si>
    <t>100 kus</t>
  </si>
  <si>
    <t>-1780355870</t>
  </si>
  <si>
    <t>Ochrana dřevin před okusem zvěří chemicky nátěrem, v rovině nebo ve svahu do 1:5 listnatých, výšky do 70 cm</t>
  </si>
  <si>
    <t>https://podminky.urs.cz/item/CS_URS_2025_01/184813133</t>
  </si>
  <si>
    <t>(2600+650)/100</t>
  </si>
  <si>
    <t>48</t>
  </si>
  <si>
    <t>184813134</t>
  </si>
  <si>
    <t>Ochrana listnatých dřevin přes 70 cm před okusem chemickým nátěrem v rovině a svahu do 1:5</t>
  </si>
  <si>
    <t>1452759463</t>
  </si>
  <si>
    <t>Ochrana dřevin před okusem zvěří chemicky nátěrem, v rovině nebo ve svahu do 1:5 listnatých, výšky přes 70 cm</t>
  </si>
  <si>
    <t>https://podminky.urs.cz/item/CS_URS_2025_01/184813134</t>
  </si>
  <si>
    <t>(430+220)/100</t>
  </si>
  <si>
    <t>49</t>
  </si>
  <si>
    <t>184911421</t>
  </si>
  <si>
    <t>Mulčování rostlin kůrou tl do 0,1 m v rovině a svahu do 1:5</t>
  </si>
  <si>
    <t>1364619609</t>
  </si>
  <si>
    <t>Mulčování vysazených rostlin mulčovací kůrou, tl. do 100 mm v rovině nebo na svahu do 1:5</t>
  </si>
  <si>
    <t>https://podminky.urs.cz/item/CS_URS_2025_01/184911421</t>
  </si>
  <si>
    <t>50</t>
  </si>
  <si>
    <t>103911001_R</t>
  </si>
  <si>
    <t>štěpka mulčovací VL</t>
  </si>
  <si>
    <t>m3</t>
  </si>
  <si>
    <t>-426775867</t>
  </si>
  <si>
    <t xml:space="preserve">štěpka mulčovací VL </t>
  </si>
  <si>
    <t>2477/10</t>
  </si>
  <si>
    <t>51</t>
  </si>
  <si>
    <t>185804312</t>
  </si>
  <si>
    <t>Zalití rostlin vodou plocha přes 20 m2</t>
  </si>
  <si>
    <t>-162356648</t>
  </si>
  <si>
    <t>Zalití rostlin vodou plochy záhonů jednotlivě přes 20 m2</t>
  </si>
  <si>
    <t>https://podminky.urs.cz/item/CS_URS_2025_01/185804312</t>
  </si>
  <si>
    <t>"soliterní stromy 30l, stromy 15l a keře 5l (2x)" (39*0,03+(430+220)*0,015+(2600+650)*0,005)*2</t>
  </si>
  <si>
    <t>52</t>
  </si>
  <si>
    <t>185851121</t>
  </si>
  <si>
    <t>Dovoz vody pro zálivku rostlin za vzdálenost do 1000 m</t>
  </si>
  <si>
    <t>281800488</t>
  </si>
  <si>
    <t>Dovoz vody pro zálivku rostlin na vzdálenost do 1000 m</t>
  </si>
  <si>
    <t>https://podminky.urs.cz/item/CS_URS_2025_01/185851121</t>
  </si>
  <si>
    <t>53</t>
  </si>
  <si>
    <t>185851129</t>
  </si>
  <si>
    <t>Příplatek k dovozu vody pro zálivku rostlin do 1000 m ZKD 1000 m</t>
  </si>
  <si>
    <t>1107368310</t>
  </si>
  <si>
    <t>Dovoz vody pro zálivku rostlin Příplatek k ceně za každých dalších i započatých 1000 m</t>
  </si>
  <si>
    <t>https://podminky.urs.cz/item/CS_URS_2025_01/185851129</t>
  </si>
  <si>
    <t>"+ 3km" 3*54,34</t>
  </si>
  <si>
    <t>54</t>
  </si>
  <si>
    <t>348951250_R</t>
  </si>
  <si>
    <t>Oplocení kultur v 1,6 m s drátěným pletivem</t>
  </si>
  <si>
    <t>m</t>
  </si>
  <si>
    <t>339000895</t>
  </si>
  <si>
    <t>Osazení oplocení lesních kultur včetně dřevěných kůlů průměru do 120 mm, v osové vzdálenosti 3 m (kůly hoblované, nebo štípaná z tvrdého dřeva) v oplocení výšky 1,6 m s drátěným pletivem</t>
  </si>
  <si>
    <t>"hoblované kůly lze nahradit štípanými kůly z tvrdého dřeva (akát, dub), lesnické pletivo výšky 1,6 m" 630</t>
  </si>
  <si>
    <t>55</t>
  </si>
  <si>
    <t>348952262</t>
  </si>
  <si>
    <t>Osazení vrat z plotových tyček výšky do 1,5 m plochy do 10 m2</t>
  </si>
  <si>
    <t>-660020927</t>
  </si>
  <si>
    <t>Osazení oplocení lesních kultur vrata z plotových tyček výšky do 1,5 m plochy přes 2 do 10 m2</t>
  </si>
  <si>
    <t>https://podminky.urs.cz/item/CS_URS_2025_01/348952262</t>
  </si>
  <si>
    <t>"1ks bran šířky cca 4m" 4*4</t>
  </si>
  <si>
    <t>56</t>
  </si>
  <si>
    <t>R konstrukce</t>
  </si>
  <si>
    <t>Přelez tvaru "A" z dřevěných kuláčů přes oplocenku u každé brány v 1,6 m; zřízení, včetně materiálu</t>
  </si>
  <si>
    <t>ks</t>
  </si>
  <si>
    <t>720909316</t>
  </si>
  <si>
    <t>57</t>
  </si>
  <si>
    <t>R konstrukce 02</t>
  </si>
  <si>
    <t>Berlička; odsedávka pro drace ve tvaru T, min. 2 m nad zemí, příčka 30 cm</t>
  </si>
  <si>
    <t>1783496851</t>
  </si>
  <si>
    <t>"osazení včetně materiálu viz TZ" 6</t>
  </si>
  <si>
    <t>58</t>
  </si>
  <si>
    <t>998231311</t>
  </si>
  <si>
    <t>Přesun hmot pro sadovnické a krajinářské úpravy vodorovně do 5000 m</t>
  </si>
  <si>
    <t>1790626678</t>
  </si>
  <si>
    <t>Přesun hmot pro sadovnické a krajinářské úpravy strojně dopravní vzdálenost do 5000 m</t>
  </si>
  <si>
    <t>https://podminky.urs.cz/item/CS_URS_2025_01/998231311</t>
  </si>
  <si>
    <t>Soupis:</t>
  </si>
  <si>
    <t>SO-801a1 - 1. rok pěstební péče</t>
  </si>
  <si>
    <t>184851256</t>
  </si>
  <si>
    <t>Strojní ožínání sazenic celoplošné sklon do 1:5 střední viditelnost a v buřeně od 30 do 60 cm</t>
  </si>
  <si>
    <t>ha</t>
  </si>
  <si>
    <t>-1789870746</t>
  </si>
  <si>
    <t>Strojní ožínání sazenic celoplošné sklon do 1:5 při viditelnosti střední, výšky od 30 do 60 cm</t>
  </si>
  <si>
    <t>https://podminky.urs.cz/item/CS_URS_2025_01/184851256</t>
  </si>
  <si>
    <t>"ožínání, případně kosení, plošných výsadeb v oplocenkách (včetně okrajů vně plotu)+ okolí soliter 3x ročně" (20057)*3*0,0001</t>
  </si>
  <si>
    <t>-1215679119</t>
  </si>
  <si>
    <t>"3x ročně" (5665)*3</t>
  </si>
  <si>
    <t>171201211_D</t>
  </si>
  <si>
    <t>-890885670</t>
  </si>
  <si>
    <t>"plocha louky" ((5665)*3)/10000*15</t>
  </si>
  <si>
    <t>185804214</t>
  </si>
  <si>
    <t>Vypletí záhonu dřevin ve skupinách s naložením a odvozem odpadu do 20 km v rovině a svahu do 1:5</t>
  </si>
  <si>
    <t>-1579909564</t>
  </si>
  <si>
    <t>Vypletí v rovině nebo na svahu do 1:5 dřevin ve skupinách</t>
  </si>
  <si>
    <t>https://podminky.urs.cz/item/CS_URS_2025_01/185804214</t>
  </si>
  <si>
    <t>"mulčovaná plocha" 2477</t>
  </si>
  <si>
    <t>184911111</t>
  </si>
  <si>
    <t>Znovuuvázání dřeviny ke kůlům</t>
  </si>
  <si>
    <t>-1028708857</t>
  </si>
  <si>
    <t>Znovuuvázání dřeviny jedním úvazkem ke stávajícímu kůlu</t>
  </si>
  <si>
    <t>https://podminky.urs.cz/item/CS_URS_2025_01/184911111</t>
  </si>
  <si>
    <t>"včetně kontroly kotvení; včetně kontroly oplocenek; včetně drobných oprav"</t>
  </si>
  <si>
    <t>"1x ročně" 39+430+220</t>
  </si>
  <si>
    <t>184808211</t>
  </si>
  <si>
    <t>Ochrana sazenic proti škodám zvěří nátěrem nebo postřikem</t>
  </si>
  <si>
    <t>-1996154994</t>
  </si>
  <si>
    <t>Ochrana sazenic proti škodám zvěří nátěrem nebo postřikem ochranným prostředkem</t>
  </si>
  <si>
    <t>https://podminky.urs.cz/item/CS_URS_2025_01/184808211</t>
  </si>
  <si>
    <t>"1x ročně" 430+220+2600+650</t>
  </si>
  <si>
    <t>-451106273</t>
  </si>
  <si>
    <t>"soliterní stromy 30l, stromy 15l a keře 5l (10x)" (33*0,03+(410+160)*0,015+(2280+1290)*0,005)*10</t>
  </si>
  <si>
    <t>-177159772</t>
  </si>
  <si>
    <t>524540827</t>
  </si>
  <si>
    <t>"+ 3km" 3*273,9</t>
  </si>
  <si>
    <t>SO-801a2 - 2. rok pěstební péče</t>
  </si>
  <si>
    <t>-1431363997</t>
  </si>
  <si>
    <t>"ožínání, případně kosení, plošných výsadeb v oplocenkách (včetně okrajů vně plotu)+ okolí soliter 2x ročně" (20057)*2*0,0001</t>
  </si>
  <si>
    <t>1395894387</t>
  </si>
  <si>
    <t>"2x ročně" (5665)*2</t>
  </si>
  <si>
    <t>-249210567</t>
  </si>
  <si>
    <t>"plocha louky" ((5665)*2)/10000*15</t>
  </si>
  <si>
    <t>-2114699271</t>
  </si>
  <si>
    <t>896061846</t>
  </si>
  <si>
    <t>1395711335</t>
  </si>
  <si>
    <t>"soliterní stromy 30l, stromy 15l a keře 5l (6x)" (33*0,03+(410+160)*0,015+(2280+1290)*0,005)*6</t>
  </si>
  <si>
    <t>-742807884</t>
  </si>
  <si>
    <t>241158298</t>
  </si>
  <si>
    <t>"+ 3km" 3*164,34</t>
  </si>
  <si>
    <t>SO-801a3 - 3. rok pěstební péče</t>
  </si>
  <si>
    <t>1799397779</t>
  </si>
  <si>
    <t>-1020065437</t>
  </si>
  <si>
    <t>-1958756900</t>
  </si>
  <si>
    <t>-1329058698</t>
  </si>
  <si>
    <t>-420067933</t>
  </si>
  <si>
    <t>283262366</t>
  </si>
  <si>
    <t>"soliterní stromy 30l, stromy 15l a keře 5l (2x)" (33*0,03+(410+160)*0,015+(2280+1290)*0,005)*2</t>
  </si>
  <si>
    <t>-1061635032</t>
  </si>
  <si>
    <t>106285765</t>
  </si>
  <si>
    <t>"+ 3km" 3*54,78</t>
  </si>
  <si>
    <t>184806111</t>
  </si>
  <si>
    <t>Řez stromů netrnitých průklestem D koruny do 2 m</t>
  </si>
  <si>
    <t>-68863865</t>
  </si>
  <si>
    <t>Řez stromů, keřů nebo růží průklestem stromů netrnitých, o průměru koruny do 2 m</t>
  </si>
  <si>
    <t>https://podminky.urs.cz/item/CS_URS_2025_01/184806111</t>
  </si>
  <si>
    <t>"stromy podle potřeby" 39+((420)*0,4)</t>
  </si>
  <si>
    <t>SO-802 - Biokoridor LBK15</t>
  </si>
  <si>
    <t>-209318614</t>
  </si>
  <si>
    <t>"plocha biokoridoru" 3998+6324+9022+81</t>
  </si>
  <si>
    <t>"dočasný přístup na části p.č. 1189" 535</t>
  </si>
  <si>
    <t>"dočasný přístup na části p.č. 1218" 5557</t>
  </si>
  <si>
    <t>-1662296088</t>
  </si>
  <si>
    <t>-507529009</t>
  </si>
  <si>
    <t>-922443061</t>
  </si>
  <si>
    <t>-636742239</t>
  </si>
  <si>
    <t>"setí po výsadbě; celá plocha bez mulčovaných ploch" 25517-3187</t>
  </si>
  <si>
    <t>-1689157007</t>
  </si>
  <si>
    <t>1135807449</t>
  </si>
  <si>
    <t>"travní směs viz TZ" (25517-3187)/100*2,5</t>
  </si>
  <si>
    <t>1018865900</t>
  </si>
  <si>
    <t>-750916374</t>
  </si>
  <si>
    <t>(25517-3157)/10000*15</t>
  </si>
  <si>
    <t>2116459588</t>
  </si>
  <si>
    <t>"použití u soliterních stromů a v ploše trojřad (mulčovaná plocha); plošně 100g/m2" (3187)*0,0001</t>
  </si>
  <si>
    <t>1117843568</t>
  </si>
  <si>
    <t>"půdní kondicionér 100g/m2 viz TZ" (3187)*0,0001*1000</t>
  </si>
  <si>
    <t>2060336686</t>
  </si>
  <si>
    <t>"50 dkg/ks nebo odpovídající množství tablet" (5090)*50/1000000</t>
  </si>
  <si>
    <t>-1001507373</t>
  </si>
  <si>
    <t>(5090)*50/1000</t>
  </si>
  <si>
    <t>-491547509</t>
  </si>
  <si>
    <t>"Stromy (ne soliterní), keře" 540+280+3240+1030</t>
  </si>
  <si>
    <t>-794893681</t>
  </si>
  <si>
    <t>"keře podsadbové a keře výplňové" 3240+1030</t>
  </si>
  <si>
    <t>489712227</t>
  </si>
  <si>
    <t>"stromy listnaté do skupin; keře a stromovité keře" 540+280</t>
  </si>
  <si>
    <t>447970293</t>
  </si>
  <si>
    <t>-1765858041</t>
  </si>
  <si>
    <t>-1464700550</t>
  </si>
  <si>
    <t>-1308543847</t>
  </si>
  <si>
    <t>-793887127</t>
  </si>
  <si>
    <t>1146789926</t>
  </si>
  <si>
    <t>-1137685482</t>
  </si>
  <si>
    <t>1804883090</t>
  </si>
  <si>
    <t>-1032224405</t>
  </si>
  <si>
    <t>1726578030</t>
  </si>
  <si>
    <t>-1231380577</t>
  </si>
  <si>
    <t>-400274922</t>
  </si>
  <si>
    <t>820565254</t>
  </si>
  <si>
    <t>-1234687375</t>
  </si>
  <si>
    <t>707144959</t>
  </si>
  <si>
    <t>-300848322</t>
  </si>
  <si>
    <t>460052655</t>
  </si>
  <si>
    <t>568722667</t>
  </si>
  <si>
    <t>"jen stromy a stromovité keře do skupin"540+280</t>
  </si>
  <si>
    <t>-1728954147</t>
  </si>
  <si>
    <t>"jen stromy a stromovité keře do skupin" 540+280</t>
  </si>
  <si>
    <t>1899022008</t>
  </si>
  <si>
    <t>-507519834</t>
  </si>
  <si>
    <t>(3240+1030)/100</t>
  </si>
  <si>
    <t>2065476751</t>
  </si>
  <si>
    <t>(540+280)/100</t>
  </si>
  <si>
    <t>1914036344</t>
  </si>
  <si>
    <t>1495905529</t>
  </si>
  <si>
    <t>3187/10</t>
  </si>
  <si>
    <t>456598637</t>
  </si>
  <si>
    <t>"stromy 15l a keře 5l (2x)" ((540+280)*0,015+(3240+1030)*0,005)*2</t>
  </si>
  <si>
    <t>950250729</t>
  </si>
  <si>
    <t>765513483</t>
  </si>
  <si>
    <t>"+ 3km" 3*67,3</t>
  </si>
  <si>
    <t>-1014038351</t>
  </si>
  <si>
    <t>"hoblované kůly lze nahradit štípanými kůly z tvrdého dřeva (akát, dub), lesnické pletivo výšky 1,6 m" 2995</t>
  </si>
  <si>
    <t>1981161703</t>
  </si>
  <si>
    <t>"1ks bran šířky cca 4m" 4*18</t>
  </si>
  <si>
    <t>735581377</t>
  </si>
  <si>
    <t>2085391136</t>
  </si>
  <si>
    <t>R náklady</t>
  </si>
  <si>
    <t>-1040650325</t>
  </si>
  <si>
    <t>Úhrada ušlého zisku uživateli části p.č. 1189</t>
  </si>
  <si>
    <t xml:space="preserve">"podle dohody s uživatelem PROTECO AGRO s.r.o.  se v roce 2025 jedná o 5,- Kč/m2/rok"</t>
  </si>
  <si>
    <t>"výměra dočasného přístupu na p.č. 1189" 535</t>
  </si>
  <si>
    <t>-27521072</t>
  </si>
  <si>
    <t>SO-8021 - 1. rok pěstební péče</t>
  </si>
  <si>
    <t>-1888022395</t>
  </si>
  <si>
    <t>"ožínání, případně kosení, plošných výsadeb v oplocenkách (včetně okrajů vně plotu) 3x ročně" (3998+6324+9022+81)*3*0,0001</t>
  </si>
  <si>
    <t>-1835396029</t>
  </si>
  <si>
    <t>"dočasný přístup 3x ročně" (535+5557)*3</t>
  </si>
  <si>
    <t>814966838</t>
  </si>
  <si>
    <t>"mulčovaná plocha" 3187</t>
  </si>
  <si>
    <t>-1734469741</t>
  </si>
  <si>
    <t>"1x ročně" 540+280</t>
  </si>
  <si>
    <t>1041674188</t>
  </si>
  <si>
    <t>"1x ročně" 540+280+3240+1030</t>
  </si>
  <si>
    <t>-1496443888</t>
  </si>
  <si>
    <t>"stromy 15l a keře 5l (10x)" ((540+280)*0,015+(3240+1030)*0,005)*10</t>
  </si>
  <si>
    <t>-708726442</t>
  </si>
  <si>
    <t>-333885530</t>
  </si>
  <si>
    <t>"+ 3km" 3*336,5</t>
  </si>
  <si>
    <t>1604709374</t>
  </si>
  <si>
    <t>SO-8022 - 2. rok pěstební péče</t>
  </si>
  <si>
    <t>-1412108553</t>
  </si>
  <si>
    <t>"ožínání, případně kosení, plošných výsadeb v oplocenkách (včetně okrajů vně plotu) 2x ročně" (3998+6324+9022+81)*2*0,0001</t>
  </si>
  <si>
    <t>1389134418</t>
  </si>
  <si>
    <t>"dočasný přístup 2x ročně" (535+5557)*2</t>
  </si>
  <si>
    <t>-35442549</t>
  </si>
  <si>
    <t>2138440537</t>
  </si>
  <si>
    <t>2048151471</t>
  </si>
  <si>
    <t>"stromy 15l a keře 5l (6x)" ((540+280)*0,015+(3240+1030)*0,005)*6</t>
  </si>
  <si>
    <t>1658929649</t>
  </si>
  <si>
    <t>-988926007</t>
  </si>
  <si>
    <t>"+ 3km" 3*201,9</t>
  </si>
  <si>
    <t>-2049861069</t>
  </si>
  <si>
    <t>SO-8023 - 3. rok pěstební péče</t>
  </si>
  <si>
    <t>945599822</t>
  </si>
  <si>
    <t>-437948998</t>
  </si>
  <si>
    <t>1908646036</t>
  </si>
  <si>
    <t>148071939</t>
  </si>
  <si>
    <t>308408781</t>
  </si>
  <si>
    <t>1635217775</t>
  </si>
  <si>
    <t>-1741958067</t>
  </si>
  <si>
    <t>-446519524</t>
  </si>
  <si>
    <t>"stromy podle potřeby" ((540)*0,4)</t>
  </si>
  <si>
    <t>465175140</t>
  </si>
  <si>
    <t>-17454280</t>
  </si>
  <si>
    <t>1438367279</t>
  </si>
  <si>
    <t>-140830453</t>
  </si>
  <si>
    <t>VRN - Vedlejší rozpočtové náklady</t>
  </si>
  <si>
    <t>012002000</t>
  </si>
  <si>
    <t>Geodetické práce</t>
  </si>
  <si>
    <t>soubor</t>
  </si>
  <si>
    <t>1024</t>
  </si>
  <si>
    <t>1956029065</t>
  </si>
  <si>
    <t>https://podminky.urs.cz/item/CS_URS_2025_01/012002000</t>
  </si>
  <si>
    <t>"vytyčení pozemku před výsadbou; vytyčení stavby; vytyčení inženýrských sítí" 1</t>
  </si>
  <si>
    <t>011002000</t>
  </si>
  <si>
    <t>Průzkumné práce</t>
  </si>
  <si>
    <t>2068692376</t>
  </si>
  <si>
    <t>https://podminky.urs.cz/item/CS_URS_2025_01/011002000</t>
  </si>
  <si>
    <t>"Náklady na přezkoumání podkladů objednatele o stavu inženýrských sítí"</t>
  </si>
  <si>
    <t>"na staveništi nebo plochách dotčených stavbou i mimo území staveniště, kontrola"</t>
  </si>
  <si>
    <t>"a vytyčení jejich skutečné trasy a provedení ochranných opatření pro"</t>
  </si>
  <si>
    <t>"zabezpečení stávajících inženýrských sítí (např. chráničky, panely apod.)" 1</t>
  </si>
  <si>
    <t>091504000</t>
  </si>
  <si>
    <t>Náklady související s publikační činností</t>
  </si>
  <si>
    <t>1287903100</t>
  </si>
  <si>
    <t>https://podminky.urs.cz/item/CS_URS_2025_01/091504000</t>
  </si>
  <si>
    <t>"informační cedule trvalá (způsob financování) dle zadání" 1</t>
  </si>
  <si>
    <t>25000</t>
  </si>
  <si>
    <t>Zařízení staveniště</t>
  </si>
  <si>
    <t>stavba</t>
  </si>
  <si>
    <t>-1419376319</t>
  </si>
  <si>
    <t>https://podminky.urs.cz/item/CS_URS_2025_01/25000</t>
  </si>
  <si>
    <t>039002000</t>
  </si>
  <si>
    <t>Zrušení zařízení staveniště</t>
  </si>
  <si>
    <t>436232201</t>
  </si>
  <si>
    <t>https://podminky.urs.cz/item/CS_URS_2025_01/039002000</t>
  </si>
  <si>
    <t>075603000</t>
  </si>
  <si>
    <t>Jiná ochranná pásma</t>
  </si>
  <si>
    <t>1653722564</t>
  </si>
  <si>
    <t>https://podminky.urs.cz/item/CS_URS_2025_01/075603000</t>
  </si>
  <si>
    <t>"práce v OP NN a VN"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</si>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</sst>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002000" TargetMode="External" /><Relationship Id="rId2" Type="http://schemas.openxmlformats.org/officeDocument/2006/relationships/hyperlink" Target="https://podminky.urs.cz/item/CS_URS_2025_01/011002000" TargetMode="External" /><Relationship Id="rId3" Type="http://schemas.openxmlformats.org/officeDocument/2006/relationships/hyperlink" Target="https://podminky.urs.cz/item/CS_URS_2025_01/091504000" TargetMode="External" /><Relationship Id="rId4" Type="http://schemas.openxmlformats.org/officeDocument/2006/relationships/hyperlink" Target="https://podminky.urs.cz/item/CS_URS_2025_01/25000" TargetMode="External" /><Relationship Id="rId5" Type="http://schemas.openxmlformats.org/officeDocument/2006/relationships/hyperlink" Target="https://podminky.urs.cz/item/CS_URS_2025_01/039002000" TargetMode="External" /><Relationship Id="rId6" Type="http://schemas.openxmlformats.org/officeDocument/2006/relationships/hyperlink" Target="https://podminky.urs.cz/item/CS_URS_2025_01/075603000" TargetMode="External" /><Relationship Id="rId7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3511" TargetMode="External" /><Relationship Id="rId2" Type="http://schemas.openxmlformats.org/officeDocument/2006/relationships/hyperlink" Target="https://podminky.urs.cz/item/CS_URS_2025_01/183403112" TargetMode="External" /><Relationship Id="rId3" Type="http://schemas.openxmlformats.org/officeDocument/2006/relationships/hyperlink" Target="https://podminky.urs.cz/item/CS_URS_2025_01/183403151" TargetMode="External" /><Relationship Id="rId4" Type="http://schemas.openxmlformats.org/officeDocument/2006/relationships/hyperlink" Target="https://podminky.urs.cz/item/CS_URS_2025_01/183403152" TargetMode="External" /><Relationship Id="rId5" Type="http://schemas.openxmlformats.org/officeDocument/2006/relationships/hyperlink" Target="https://podminky.urs.cz/item/CS_URS_2025_01/183403213" TargetMode="External" /><Relationship Id="rId6" Type="http://schemas.openxmlformats.org/officeDocument/2006/relationships/hyperlink" Target="https://podminky.urs.cz/item/CS_URS_2025_01/181451121" TargetMode="External" /><Relationship Id="rId7" Type="http://schemas.openxmlformats.org/officeDocument/2006/relationships/hyperlink" Target="https://podminky.urs.cz/item/CS_URS_2025_01/111151231" TargetMode="External" /><Relationship Id="rId8" Type="http://schemas.openxmlformats.org/officeDocument/2006/relationships/hyperlink" Target="https://podminky.urs.cz/item/CS_URS_2025_01/185802113" TargetMode="External" /><Relationship Id="rId9" Type="http://schemas.openxmlformats.org/officeDocument/2006/relationships/hyperlink" Target="https://podminky.urs.cz/item/CS_URS_2025_01/185802114" TargetMode="External" /><Relationship Id="rId10" Type="http://schemas.openxmlformats.org/officeDocument/2006/relationships/hyperlink" Target="https://podminky.urs.cz/item/CS_URS_2025_01/183101114" TargetMode="External" /><Relationship Id="rId11" Type="http://schemas.openxmlformats.org/officeDocument/2006/relationships/hyperlink" Target="https://podminky.urs.cz/item/CS_URS_2025_01/184102113" TargetMode="External" /><Relationship Id="rId12" Type="http://schemas.openxmlformats.org/officeDocument/2006/relationships/hyperlink" Target="https://podminky.urs.cz/item/CS_URS_2025_01/184801121" TargetMode="External" /><Relationship Id="rId13" Type="http://schemas.openxmlformats.org/officeDocument/2006/relationships/hyperlink" Target="https://podminky.urs.cz/item/CS_URS_2025_01/184215133" TargetMode="External" /><Relationship Id="rId14" Type="http://schemas.openxmlformats.org/officeDocument/2006/relationships/hyperlink" Target="https://podminky.urs.cz/item/CS_URS_2024_02/184813121_R" TargetMode="External" /><Relationship Id="rId15" Type="http://schemas.openxmlformats.org/officeDocument/2006/relationships/hyperlink" Target="https://podminky.urs.cz/item/CS_URS_2025_01/183101113" TargetMode="External" /><Relationship Id="rId16" Type="http://schemas.openxmlformats.org/officeDocument/2006/relationships/hyperlink" Target="https://podminky.urs.cz/item/CS_URS_2025_01/184102110" TargetMode="External" /><Relationship Id="rId17" Type="http://schemas.openxmlformats.org/officeDocument/2006/relationships/hyperlink" Target="https://podminky.urs.cz/item/CS_URS_2025_01/184102111" TargetMode="External" /><Relationship Id="rId18" Type="http://schemas.openxmlformats.org/officeDocument/2006/relationships/hyperlink" Target="https://podminky.urs.cz/item/CS_URS_2025_01/184215112" TargetMode="External" /><Relationship Id="rId19" Type="http://schemas.openxmlformats.org/officeDocument/2006/relationships/hyperlink" Target="https://podminky.urs.cz/item/CS_URS_2025_01/184813121" TargetMode="External" /><Relationship Id="rId20" Type="http://schemas.openxmlformats.org/officeDocument/2006/relationships/hyperlink" Target="https://podminky.urs.cz/item/CS_URS_2025_01/184813133" TargetMode="External" /><Relationship Id="rId21" Type="http://schemas.openxmlformats.org/officeDocument/2006/relationships/hyperlink" Target="https://podminky.urs.cz/item/CS_URS_2025_01/184813134" TargetMode="External" /><Relationship Id="rId22" Type="http://schemas.openxmlformats.org/officeDocument/2006/relationships/hyperlink" Target="https://podminky.urs.cz/item/CS_URS_2025_01/184911421" TargetMode="External" /><Relationship Id="rId23" Type="http://schemas.openxmlformats.org/officeDocument/2006/relationships/hyperlink" Target="https://podminky.urs.cz/item/CS_URS_2025_01/185804312" TargetMode="External" /><Relationship Id="rId24" Type="http://schemas.openxmlformats.org/officeDocument/2006/relationships/hyperlink" Target="https://podminky.urs.cz/item/CS_URS_2025_01/185851121" TargetMode="External" /><Relationship Id="rId25" Type="http://schemas.openxmlformats.org/officeDocument/2006/relationships/hyperlink" Target="https://podminky.urs.cz/item/CS_URS_2025_01/185851129" TargetMode="External" /><Relationship Id="rId26" Type="http://schemas.openxmlformats.org/officeDocument/2006/relationships/hyperlink" Target="https://podminky.urs.cz/item/CS_URS_2025_01/348952262" TargetMode="External" /><Relationship Id="rId27" Type="http://schemas.openxmlformats.org/officeDocument/2006/relationships/hyperlink" Target="https://podminky.urs.cz/item/CS_URS_2025_01/998231311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11151231" TargetMode="External" /><Relationship Id="rId3" Type="http://schemas.openxmlformats.org/officeDocument/2006/relationships/hyperlink" Target="https://podminky.urs.cz/item/CS_URS_2025_01/185804214" TargetMode="External" /><Relationship Id="rId4" Type="http://schemas.openxmlformats.org/officeDocument/2006/relationships/hyperlink" Target="https://podminky.urs.cz/item/CS_URS_2025_01/184911111" TargetMode="External" /><Relationship Id="rId5" Type="http://schemas.openxmlformats.org/officeDocument/2006/relationships/hyperlink" Target="https://podminky.urs.cz/item/CS_URS_2025_01/184808211" TargetMode="External" /><Relationship Id="rId6" Type="http://schemas.openxmlformats.org/officeDocument/2006/relationships/hyperlink" Target="https://podminky.urs.cz/item/CS_URS_2025_01/185804312" TargetMode="External" /><Relationship Id="rId7" Type="http://schemas.openxmlformats.org/officeDocument/2006/relationships/hyperlink" Target="https://podminky.urs.cz/item/CS_URS_2025_01/185851121" TargetMode="External" /><Relationship Id="rId8" Type="http://schemas.openxmlformats.org/officeDocument/2006/relationships/hyperlink" Target="https://podminky.urs.cz/item/CS_URS_2025_01/185851129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11151231" TargetMode="External" /><Relationship Id="rId3" Type="http://schemas.openxmlformats.org/officeDocument/2006/relationships/hyperlink" Target="https://podminky.urs.cz/item/CS_URS_2025_01/184911111" TargetMode="External" /><Relationship Id="rId4" Type="http://schemas.openxmlformats.org/officeDocument/2006/relationships/hyperlink" Target="https://podminky.urs.cz/item/CS_URS_2025_01/184808211" TargetMode="External" /><Relationship Id="rId5" Type="http://schemas.openxmlformats.org/officeDocument/2006/relationships/hyperlink" Target="https://podminky.urs.cz/item/CS_URS_2025_01/185804312" TargetMode="External" /><Relationship Id="rId6" Type="http://schemas.openxmlformats.org/officeDocument/2006/relationships/hyperlink" Target="https://podminky.urs.cz/item/CS_URS_2025_01/185851121" TargetMode="External" /><Relationship Id="rId7" Type="http://schemas.openxmlformats.org/officeDocument/2006/relationships/hyperlink" Target="https://podminky.urs.cz/item/CS_URS_2025_01/185851129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11151231" TargetMode="External" /><Relationship Id="rId3" Type="http://schemas.openxmlformats.org/officeDocument/2006/relationships/hyperlink" Target="https://podminky.urs.cz/item/CS_URS_2025_01/184911111" TargetMode="External" /><Relationship Id="rId4" Type="http://schemas.openxmlformats.org/officeDocument/2006/relationships/hyperlink" Target="https://podminky.urs.cz/item/CS_URS_2025_01/184808211" TargetMode="External" /><Relationship Id="rId5" Type="http://schemas.openxmlformats.org/officeDocument/2006/relationships/hyperlink" Target="https://podminky.urs.cz/item/CS_URS_2025_01/185804312" TargetMode="External" /><Relationship Id="rId6" Type="http://schemas.openxmlformats.org/officeDocument/2006/relationships/hyperlink" Target="https://podminky.urs.cz/item/CS_URS_2025_01/185851121" TargetMode="External" /><Relationship Id="rId7" Type="http://schemas.openxmlformats.org/officeDocument/2006/relationships/hyperlink" Target="https://podminky.urs.cz/item/CS_URS_2025_01/185851129" TargetMode="External" /><Relationship Id="rId8" Type="http://schemas.openxmlformats.org/officeDocument/2006/relationships/hyperlink" Target="https://podminky.urs.cz/item/CS_URS_2025_01/184806111" TargetMode="External" /><Relationship Id="rId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3511" TargetMode="External" /><Relationship Id="rId2" Type="http://schemas.openxmlformats.org/officeDocument/2006/relationships/hyperlink" Target="https://podminky.urs.cz/item/CS_URS_2025_01/183403112" TargetMode="External" /><Relationship Id="rId3" Type="http://schemas.openxmlformats.org/officeDocument/2006/relationships/hyperlink" Target="https://podminky.urs.cz/item/CS_URS_2025_01/183403151" TargetMode="External" /><Relationship Id="rId4" Type="http://schemas.openxmlformats.org/officeDocument/2006/relationships/hyperlink" Target="https://podminky.urs.cz/item/CS_URS_2025_01/183403152" TargetMode="External" /><Relationship Id="rId5" Type="http://schemas.openxmlformats.org/officeDocument/2006/relationships/hyperlink" Target="https://podminky.urs.cz/item/CS_URS_2025_01/183403213" TargetMode="External" /><Relationship Id="rId6" Type="http://schemas.openxmlformats.org/officeDocument/2006/relationships/hyperlink" Target="https://podminky.urs.cz/item/CS_URS_2025_01/181451121" TargetMode="External" /><Relationship Id="rId7" Type="http://schemas.openxmlformats.org/officeDocument/2006/relationships/hyperlink" Target="https://podminky.urs.cz/item/CS_URS_2025_01/111151231" TargetMode="External" /><Relationship Id="rId8" Type="http://schemas.openxmlformats.org/officeDocument/2006/relationships/hyperlink" Target="https://podminky.urs.cz/item/CS_URS_2025_01/185802113" TargetMode="External" /><Relationship Id="rId9" Type="http://schemas.openxmlformats.org/officeDocument/2006/relationships/hyperlink" Target="https://podminky.urs.cz/item/CS_URS_2025_01/185802114" TargetMode="External" /><Relationship Id="rId10" Type="http://schemas.openxmlformats.org/officeDocument/2006/relationships/hyperlink" Target="https://podminky.urs.cz/item/CS_URS_2025_01/183101113" TargetMode="External" /><Relationship Id="rId11" Type="http://schemas.openxmlformats.org/officeDocument/2006/relationships/hyperlink" Target="https://podminky.urs.cz/item/CS_URS_2025_01/184102110" TargetMode="External" /><Relationship Id="rId12" Type="http://schemas.openxmlformats.org/officeDocument/2006/relationships/hyperlink" Target="https://podminky.urs.cz/item/CS_URS_2025_01/184102111" TargetMode="External" /><Relationship Id="rId13" Type="http://schemas.openxmlformats.org/officeDocument/2006/relationships/hyperlink" Target="https://podminky.urs.cz/item/CS_URS_2025_01/184215112" TargetMode="External" /><Relationship Id="rId14" Type="http://schemas.openxmlformats.org/officeDocument/2006/relationships/hyperlink" Target="https://podminky.urs.cz/item/CS_URS_2025_01/184813121" TargetMode="External" /><Relationship Id="rId15" Type="http://schemas.openxmlformats.org/officeDocument/2006/relationships/hyperlink" Target="https://podminky.urs.cz/item/CS_URS_2025_01/184813133" TargetMode="External" /><Relationship Id="rId16" Type="http://schemas.openxmlformats.org/officeDocument/2006/relationships/hyperlink" Target="https://podminky.urs.cz/item/CS_URS_2025_01/184813134" TargetMode="External" /><Relationship Id="rId17" Type="http://schemas.openxmlformats.org/officeDocument/2006/relationships/hyperlink" Target="https://podminky.urs.cz/item/CS_URS_2025_01/184911421" TargetMode="External" /><Relationship Id="rId18" Type="http://schemas.openxmlformats.org/officeDocument/2006/relationships/hyperlink" Target="https://podminky.urs.cz/item/CS_URS_2025_01/185804312" TargetMode="External" /><Relationship Id="rId19" Type="http://schemas.openxmlformats.org/officeDocument/2006/relationships/hyperlink" Target="https://podminky.urs.cz/item/CS_URS_2025_01/185851121" TargetMode="External" /><Relationship Id="rId20" Type="http://schemas.openxmlformats.org/officeDocument/2006/relationships/hyperlink" Target="https://podminky.urs.cz/item/CS_URS_2025_01/185851129" TargetMode="External" /><Relationship Id="rId21" Type="http://schemas.openxmlformats.org/officeDocument/2006/relationships/hyperlink" Target="https://podminky.urs.cz/item/CS_URS_2025_01/348952262" TargetMode="External" /><Relationship Id="rId22" Type="http://schemas.openxmlformats.org/officeDocument/2006/relationships/hyperlink" Target="https://podminky.urs.cz/item/CS_URS_2025_01/998231311" TargetMode="External" /><Relationship Id="rId2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11151231" TargetMode="External" /><Relationship Id="rId3" Type="http://schemas.openxmlformats.org/officeDocument/2006/relationships/hyperlink" Target="https://podminky.urs.cz/item/CS_URS_2025_01/185804214" TargetMode="External" /><Relationship Id="rId4" Type="http://schemas.openxmlformats.org/officeDocument/2006/relationships/hyperlink" Target="https://podminky.urs.cz/item/CS_URS_2025_01/184911111" TargetMode="External" /><Relationship Id="rId5" Type="http://schemas.openxmlformats.org/officeDocument/2006/relationships/hyperlink" Target="https://podminky.urs.cz/item/CS_URS_2025_01/184808211" TargetMode="External" /><Relationship Id="rId6" Type="http://schemas.openxmlformats.org/officeDocument/2006/relationships/hyperlink" Target="https://podminky.urs.cz/item/CS_URS_2025_01/185804312" TargetMode="External" /><Relationship Id="rId7" Type="http://schemas.openxmlformats.org/officeDocument/2006/relationships/hyperlink" Target="https://podminky.urs.cz/item/CS_URS_2025_01/185851121" TargetMode="External" /><Relationship Id="rId8" Type="http://schemas.openxmlformats.org/officeDocument/2006/relationships/hyperlink" Target="https://podminky.urs.cz/item/CS_URS_2025_01/185851129" TargetMode="External" /><Relationship Id="rId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11151231" TargetMode="External" /><Relationship Id="rId3" Type="http://schemas.openxmlformats.org/officeDocument/2006/relationships/hyperlink" Target="https://podminky.urs.cz/item/CS_URS_2025_01/184911111" TargetMode="External" /><Relationship Id="rId4" Type="http://schemas.openxmlformats.org/officeDocument/2006/relationships/hyperlink" Target="https://podminky.urs.cz/item/CS_URS_2025_01/184808211" TargetMode="External" /><Relationship Id="rId5" Type="http://schemas.openxmlformats.org/officeDocument/2006/relationships/hyperlink" Target="https://podminky.urs.cz/item/CS_URS_2025_01/185804312" TargetMode="External" /><Relationship Id="rId6" Type="http://schemas.openxmlformats.org/officeDocument/2006/relationships/hyperlink" Target="https://podminky.urs.cz/item/CS_URS_2025_01/185851121" TargetMode="External" /><Relationship Id="rId7" Type="http://schemas.openxmlformats.org/officeDocument/2006/relationships/hyperlink" Target="https://podminky.urs.cz/item/CS_URS_2025_01/185851129" TargetMode="External" /><Relationship Id="rId8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11151231" TargetMode="External" /><Relationship Id="rId3" Type="http://schemas.openxmlformats.org/officeDocument/2006/relationships/hyperlink" Target="https://podminky.urs.cz/item/CS_URS_2025_01/184911111" TargetMode="External" /><Relationship Id="rId4" Type="http://schemas.openxmlformats.org/officeDocument/2006/relationships/hyperlink" Target="https://podminky.urs.cz/item/CS_URS_2025_01/184808211" TargetMode="External" /><Relationship Id="rId5" Type="http://schemas.openxmlformats.org/officeDocument/2006/relationships/hyperlink" Target="https://podminky.urs.cz/item/CS_URS_2025_01/185804312" TargetMode="External" /><Relationship Id="rId6" Type="http://schemas.openxmlformats.org/officeDocument/2006/relationships/hyperlink" Target="https://podminky.urs.cz/item/CS_URS_2025_01/185851121" TargetMode="External" /><Relationship Id="rId7" Type="http://schemas.openxmlformats.org/officeDocument/2006/relationships/hyperlink" Target="https://podminky.urs.cz/item/CS_URS_2025_01/185851129" TargetMode="External" /><Relationship Id="rId8" Type="http://schemas.openxmlformats.org/officeDocument/2006/relationships/hyperlink" Target="https://podminky.urs.cz/item/CS_URS_2025_01/184806111" TargetMode="External" /><Relationship Id="rId9" Type="http://schemas.openxmlformats.org/officeDocument/2006/relationships/hyperlink" Target="https://podminky.urs.cz/item/CS_URS_2025_01/183403112" TargetMode="External" /><Relationship Id="rId10" Type="http://schemas.openxmlformats.org/officeDocument/2006/relationships/hyperlink" Target="https://podminky.urs.cz/item/CS_URS_2025_01/183403151" TargetMode="External" /><Relationship Id="rId11" Type="http://schemas.openxmlformats.org/officeDocument/2006/relationships/hyperlink" Target="https://podminky.urs.cz/item/CS_URS_2025_01/183403152" TargetMode="External" /><Relationship Id="rId12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28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28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28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28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28</v>
      </c>
      <c r="AO20" s="21"/>
      <c r="AP20" s="21"/>
      <c r="AQ20" s="21"/>
      <c r="AR20" s="19"/>
      <c r="BE20" s="30"/>
      <c r="BS20" s="16" t="s">
        <v>35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101-3403-24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PD Ohaře (SO-801a SO-802 LV1)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k.ú. Ohaře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71" t="str">
        <f>IF(AN8= "","",AN8)</f>
        <v>24. 1. 2025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26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ČR-Státní pozemkový úřad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AGROPROJEKT PSO s.r.o.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>AGROPROJEKT PSO s.r.o.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ROUND(AG55+AG60+AG65,2)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28</v>
      </c>
      <c r="AR54" s="103"/>
      <c r="AS54" s="104">
        <f>ROUND(AS55+AS60+AS65,2)</f>
        <v>0</v>
      </c>
      <c r="AT54" s="105">
        <f>ROUND(SUM(AV54:AW54),2)</f>
        <v>0</v>
      </c>
      <c r="AU54" s="106">
        <f>ROUND(AU55+AU60+AU65,5)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ROUND(AZ55+AZ60+AZ65,2)</f>
        <v>0</v>
      </c>
      <c r="BA54" s="105">
        <f>ROUND(BA55+BA60+BA65,2)</f>
        <v>0</v>
      </c>
      <c r="BB54" s="105">
        <f>ROUND(BB55+BB60+BB65,2)</f>
        <v>0</v>
      </c>
      <c r="BC54" s="105">
        <f>ROUND(BC55+BC60+BC65,2)</f>
        <v>0</v>
      </c>
      <c r="BD54" s="107">
        <f>ROUND(BD55+BD60+BD65,2)</f>
        <v>0</v>
      </c>
      <c r="BE54" s="6"/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5</v>
      </c>
      <c r="BX54" s="108" t="s">
        <v>76</v>
      </c>
      <c r="CL54" s="108" t="s">
        <v>19</v>
      </c>
    </row>
    <row r="55" s="7" customFormat="1" ht="24.75" customHeight="1">
      <c r="A55" s="7"/>
      <c r="B55" s="110"/>
      <c r="C55" s="111"/>
      <c r="D55" s="112" t="s">
        <v>77</v>
      </c>
      <c r="E55" s="112"/>
      <c r="F55" s="112"/>
      <c r="G55" s="112"/>
      <c r="H55" s="112"/>
      <c r="I55" s="113"/>
      <c r="J55" s="112" t="s">
        <v>78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ROUND(SUM(AG56:AG59),2)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79</v>
      </c>
      <c r="AR55" s="117"/>
      <c r="AS55" s="118">
        <f>ROUND(SUM(AS56:AS59),2)</f>
        <v>0</v>
      </c>
      <c r="AT55" s="119">
        <f>ROUND(SUM(AV55:AW55),2)</f>
        <v>0</v>
      </c>
      <c r="AU55" s="120">
        <f>ROUND(SUM(AU56:AU59),5)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ROUND(SUM(AZ56:AZ59),2)</f>
        <v>0</v>
      </c>
      <c r="BA55" s="119">
        <f>ROUND(SUM(BA56:BA59),2)</f>
        <v>0</v>
      </c>
      <c r="BB55" s="119">
        <f>ROUND(SUM(BB56:BB59),2)</f>
        <v>0</v>
      </c>
      <c r="BC55" s="119">
        <f>ROUND(SUM(BC56:BC59),2)</f>
        <v>0</v>
      </c>
      <c r="BD55" s="121">
        <f>ROUND(SUM(BD56:BD59),2)</f>
        <v>0</v>
      </c>
      <c r="BE55" s="7"/>
      <c r="BS55" s="122" t="s">
        <v>72</v>
      </c>
      <c r="BT55" s="122" t="s">
        <v>80</v>
      </c>
      <c r="BV55" s="122" t="s">
        <v>75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4" customFormat="1" ht="16.5" customHeight="1">
      <c r="A56" s="123" t="s">
        <v>83</v>
      </c>
      <c r="B56" s="62"/>
      <c r="C56" s="124"/>
      <c r="D56" s="124"/>
      <c r="E56" s="125" t="s">
        <v>77</v>
      </c>
      <c r="F56" s="125"/>
      <c r="G56" s="125"/>
      <c r="H56" s="125"/>
      <c r="I56" s="125"/>
      <c r="J56" s="124"/>
      <c r="K56" s="125" t="s">
        <v>78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'SO-801a - Biocentrum LBC5'!J30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84</v>
      </c>
      <c r="AR56" s="64"/>
      <c r="AS56" s="128">
        <v>0</v>
      </c>
      <c r="AT56" s="129">
        <f>ROUND(SUM(AV56:AW56),2)</f>
        <v>0</v>
      </c>
      <c r="AU56" s="130">
        <f>'SO-801a - Biocentrum LBC5'!P79</f>
        <v>0</v>
      </c>
      <c r="AV56" s="129">
        <f>'SO-801a - Biocentrum LBC5'!J33</f>
        <v>0</v>
      </c>
      <c r="AW56" s="129">
        <f>'SO-801a - Biocentrum LBC5'!J34</f>
        <v>0</v>
      </c>
      <c r="AX56" s="129">
        <f>'SO-801a - Biocentrum LBC5'!J35</f>
        <v>0</v>
      </c>
      <c r="AY56" s="129">
        <f>'SO-801a - Biocentrum LBC5'!J36</f>
        <v>0</v>
      </c>
      <c r="AZ56" s="129">
        <f>'SO-801a - Biocentrum LBC5'!F33</f>
        <v>0</v>
      </c>
      <c r="BA56" s="129">
        <f>'SO-801a - Biocentrum LBC5'!F34</f>
        <v>0</v>
      </c>
      <c r="BB56" s="129">
        <f>'SO-801a - Biocentrum LBC5'!F35</f>
        <v>0</v>
      </c>
      <c r="BC56" s="129">
        <f>'SO-801a - Biocentrum LBC5'!F36</f>
        <v>0</v>
      </c>
      <c r="BD56" s="131">
        <f>'SO-801a - Biocentrum LBC5'!F37</f>
        <v>0</v>
      </c>
      <c r="BE56" s="4"/>
      <c r="BT56" s="132" t="s">
        <v>82</v>
      </c>
      <c r="BU56" s="132" t="s">
        <v>85</v>
      </c>
      <c r="BV56" s="132" t="s">
        <v>75</v>
      </c>
      <c r="BW56" s="132" t="s">
        <v>81</v>
      </c>
      <c r="BX56" s="132" t="s">
        <v>5</v>
      </c>
      <c r="CL56" s="132" t="s">
        <v>19</v>
      </c>
      <c r="CM56" s="132" t="s">
        <v>82</v>
      </c>
    </row>
    <row r="57" s="4" customFormat="1" ht="23.25" customHeight="1">
      <c r="A57" s="123" t="s">
        <v>83</v>
      </c>
      <c r="B57" s="62"/>
      <c r="C57" s="124"/>
      <c r="D57" s="124"/>
      <c r="E57" s="125" t="s">
        <v>86</v>
      </c>
      <c r="F57" s="125"/>
      <c r="G57" s="125"/>
      <c r="H57" s="125"/>
      <c r="I57" s="125"/>
      <c r="J57" s="124"/>
      <c r="K57" s="125" t="s">
        <v>87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'SO-801a1 - 1. rok pěstebn...'!J32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84</v>
      </c>
      <c r="AR57" s="64"/>
      <c r="AS57" s="128">
        <v>0</v>
      </c>
      <c r="AT57" s="129">
        <f>ROUND(SUM(AV57:AW57),2)</f>
        <v>0</v>
      </c>
      <c r="AU57" s="130">
        <f>'SO-801a1 - 1. rok pěstebn...'!P85</f>
        <v>0</v>
      </c>
      <c r="AV57" s="129">
        <f>'SO-801a1 - 1. rok pěstebn...'!J35</f>
        <v>0</v>
      </c>
      <c r="AW57" s="129">
        <f>'SO-801a1 - 1. rok pěstebn...'!J36</f>
        <v>0</v>
      </c>
      <c r="AX57" s="129">
        <f>'SO-801a1 - 1. rok pěstebn...'!J37</f>
        <v>0</v>
      </c>
      <c r="AY57" s="129">
        <f>'SO-801a1 - 1. rok pěstebn...'!J38</f>
        <v>0</v>
      </c>
      <c r="AZ57" s="129">
        <f>'SO-801a1 - 1. rok pěstebn...'!F35</f>
        <v>0</v>
      </c>
      <c r="BA57" s="129">
        <f>'SO-801a1 - 1. rok pěstebn...'!F36</f>
        <v>0</v>
      </c>
      <c r="BB57" s="129">
        <f>'SO-801a1 - 1. rok pěstebn...'!F37</f>
        <v>0</v>
      </c>
      <c r="BC57" s="129">
        <f>'SO-801a1 - 1. rok pěstebn...'!F38</f>
        <v>0</v>
      </c>
      <c r="BD57" s="131">
        <f>'SO-801a1 - 1. rok pěstebn...'!F39</f>
        <v>0</v>
      </c>
      <c r="BE57" s="4"/>
      <c r="BT57" s="132" t="s">
        <v>82</v>
      </c>
      <c r="BV57" s="132" t="s">
        <v>75</v>
      </c>
      <c r="BW57" s="132" t="s">
        <v>88</v>
      </c>
      <c r="BX57" s="132" t="s">
        <v>81</v>
      </c>
      <c r="CL57" s="132" t="s">
        <v>19</v>
      </c>
    </row>
    <row r="58" s="4" customFormat="1" ht="23.25" customHeight="1">
      <c r="A58" s="123" t="s">
        <v>83</v>
      </c>
      <c r="B58" s="62"/>
      <c r="C58" s="124"/>
      <c r="D58" s="124"/>
      <c r="E58" s="125" t="s">
        <v>89</v>
      </c>
      <c r="F58" s="125"/>
      <c r="G58" s="125"/>
      <c r="H58" s="125"/>
      <c r="I58" s="125"/>
      <c r="J58" s="124"/>
      <c r="K58" s="125" t="s">
        <v>90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'SO-801a2 - 2. rok pěstebn...'!J32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84</v>
      </c>
      <c r="AR58" s="64"/>
      <c r="AS58" s="128">
        <v>0</v>
      </c>
      <c r="AT58" s="129">
        <f>ROUND(SUM(AV58:AW58),2)</f>
        <v>0</v>
      </c>
      <c r="AU58" s="130">
        <f>'SO-801a2 - 2. rok pěstebn...'!P85</f>
        <v>0</v>
      </c>
      <c r="AV58" s="129">
        <f>'SO-801a2 - 2. rok pěstebn...'!J35</f>
        <v>0</v>
      </c>
      <c r="AW58" s="129">
        <f>'SO-801a2 - 2. rok pěstebn...'!J36</f>
        <v>0</v>
      </c>
      <c r="AX58" s="129">
        <f>'SO-801a2 - 2. rok pěstebn...'!J37</f>
        <v>0</v>
      </c>
      <c r="AY58" s="129">
        <f>'SO-801a2 - 2. rok pěstebn...'!J38</f>
        <v>0</v>
      </c>
      <c r="AZ58" s="129">
        <f>'SO-801a2 - 2. rok pěstebn...'!F35</f>
        <v>0</v>
      </c>
      <c r="BA58" s="129">
        <f>'SO-801a2 - 2. rok pěstebn...'!F36</f>
        <v>0</v>
      </c>
      <c r="BB58" s="129">
        <f>'SO-801a2 - 2. rok pěstebn...'!F37</f>
        <v>0</v>
      </c>
      <c r="BC58" s="129">
        <f>'SO-801a2 - 2. rok pěstebn...'!F38</f>
        <v>0</v>
      </c>
      <c r="BD58" s="131">
        <f>'SO-801a2 - 2. rok pěstebn...'!F39</f>
        <v>0</v>
      </c>
      <c r="BE58" s="4"/>
      <c r="BT58" s="132" t="s">
        <v>82</v>
      </c>
      <c r="BV58" s="132" t="s">
        <v>75</v>
      </c>
      <c r="BW58" s="132" t="s">
        <v>91</v>
      </c>
      <c r="BX58" s="132" t="s">
        <v>81</v>
      </c>
      <c r="CL58" s="132" t="s">
        <v>19</v>
      </c>
    </row>
    <row r="59" s="4" customFormat="1" ht="23.25" customHeight="1">
      <c r="A59" s="123" t="s">
        <v>83</v>
      </c>
      <c r="B59" s="62"/>
      <c r="C59" s="124"/>
      <c r="D59" s="124"/>
      <c r="E59" s="125" t="s">
        <v>92</v>
      </c>
      <c r="F59" s="125"/>
      <c r="G59" s="125"/>
      <c r="H59" s="125"/>
      <c r="I59" s="125"/>
      <c r="J59" s="124"/>
      <c r="K59" s="125" t="s">
        <v>93</v>
      </c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6">
        <f>'SO-801a3 - 3. rok pěstebn...'!J32</f>
        <v>0</v>
      </c>
      <c r="AH59" s="124"/>
      <c r="AI59" s="124"/>
      <c r="AJ59" s="124"/>
      <c r="AK59" s="124"/>
      <c r="AL59" s="124"/>
      <c r="AM59" s="124"/>
      <c r="AN59" s="126">
        <f>SUM(AG59,AT59)</f>
        <v>0</v>
      </c>
      <c r="AO59" s="124"/>
      <c r="AP59" s="124"/>
      <c r="AQ59" s="127" t="s">
        <v>84</v>
      </c>
      <c r="AR59" s="64"/>
      <c r="AS59" s="128">
        <v>0</v>
      </c>
      <c r="AT59" s="129">
        <f>ROUND(SUM(AV59:AW59),2)</f>
        <v>0</v>
      </c>
      <c r="AU59" s="130">
        <f>'SO-801a3 - 3. rok pěstebn...'!P85</f>
        <v>0</v>
      </c>
      <c r="AV59" s="129">
        <f>'SO-801a3 - 3. rok pěstebn...'!J35</f>
        <v>0</v>
      </c>
      <c r="AW59" s="129">
        <f>'SO-801a3 - 3. rok pěstebn...'!J36</f>
        <v>0</v>
      </c>
      <c r="AX59" s="129">
        <f>'SO-801a3 - 3. rok pěstebn...'!J37</f>
        <v>0</v>
      </c>
      <c r="AY59" s="129">
        <f>'SO-801a3 - 3. rok pěstebn...'!J38</f>
        <v>0</v>
      </c>
      <c r="AZ59" s="129">
        <f>'SO-801a3 - 3. rok pěstebn...'!F35</f>
        <v>0</v>
      </c>
      <c r="BA59" s="129">
        <f>'SO-801a3 - 3. rok pěstebn...'!F36</f>
        <v>0</v>
      </c>
      <c r="BB59" s="129">
        <f>'SO-801a3 - 3. rok pěstebn...'!F37</f>
        <v>0</v>
      </c>
      <c r="BC59" s="129">
        <f>'SO-801a3 - 3. rok pěstebn...'!F38</f>
        <v>0</v>
      </c>
      <c r="BD59" s="131">
        <f>'SO-801a3 - 3. rok pěstebn...'!F39</f>
        <v>0</v>
      </c>
      <c r="BE59" s="4"/>
      <c r="BT59" s="132" t="s">
        <v>82</v>
      </c>
      <c r="BV59" s="132" t="s">
        <v>75</v>
      </c>
      <c r="BW59" s="132" t="s">
        <v>94</v>
      </c>
      <c r="BX59" s="132" t="s">
        <v>81</v>
      </c>
      <c r="CL59" s="132" t="s">
        <v>19</v>
      </c>
    </row>
    <row r="60" s="7" customFormat="1" ht="16.5" customHeight="1">
      <c r="A60" s="7"/>
      <c r="B60" s="110"/>
      <c r="C60" s="111"/>
      <c r="D60" s="112" t="s">
        <v>95</v>
      </c>
      <c r="E60" s="112"/>
      <c r="F60" s="112"/>
      <c r="G60" s="112"/>
      <c r="H60" s="112"/>
      <c r="I60" s="113"/>
      <c r="J60" s="112" t="s">
        <v>96</v>
      </c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4">
        <f>ROUND(SUM(AG61:AG64),2)</f>
        <v>0</v>
      </c>
      <c r="AH60" s="113"/>
      <c r="AI60" s="113"/>
      <c r="AJ60" s="113"/>
      <c r="AK60" s="113"/>
      <c r="AL60" s="113"/>
      <c r="AM60" s="113"/>
      <c r="AN60" s="115">
        <f>SUM(AG60,AT60)</f>
        <v>0</v>
      </c>
      <c r="AO60" s="113"/>
      <c r="AP60" s="113"/>
      <c r="AQ60" s="116" t="s">
        <v>79</v>
      </c>
      <c r="AR60" s="117"/>
      <c r="AS60" s="118">
        <f>ROUND(SUM(AS61:AS64),2)</f>
        <v>0</v>
      </c>
      <c r="AT60" s="119">
        <f>ROUND(SUM(AV60:AW60),2)</f>
        <v>0</v>
      </c>
      <c r="AU60" s="120">
        <f>ROUND(SUM(AU61:AU64),5)</f>
        <v>0</v>
      </c>
      <c r="AV60" s="119">
        <f>ROUND(AZ60*L29,2)</f>
        <v>0</v>
      </c>
      <c r="AW60" s="119">
        <f>ROUND(BA60*L30,2)</f>
        <v>0</v>
      </c>
      <c r="AX60" s="119">
        <f>ROUND(BB60*L29,2)</f>
        <v>0</v>
      </c>
      <c r="AY60" s="119">
        <f>ROUND(BC60*L30,2)</f>
        <v>0</v>
      </c>
      <c r="AZ60" s="119">
        <f>ROUND(SUM(AZ61:AZ64),2)</f>
        <v>0</v>
      </c>
      <c r="BA60" s="119">
        <f>ROUND(SUM(BA61:BA64),2)</f>
        <v>0</v>
      </c>
      <c r="BB60" s="119">
        <f>ROUND(SUM(BB61:BB64),2)</f>
        <v>0</v>
      </c>
      <c r="BC60" s="119">
        <f>ROUND(SUM(BC61:BC64),2)</f>
        <v>0</v>
      </c>
      <c r="BD60" s="121">
        <f>ROUND(SUM(BD61:BD64),2)</f>
        <v>0</v>
      </c>
      <c r="BE60" s="7"/>
      <c r="BS60" s="122" t="s">
        <v>72</v>
      </c>
      <c r="BT60" s="122" t="s">
        <v>80</v>
      </c>
      <c r="BV60" s="122" t="s">
        <v>75</v>
      </c>
      <c r="BW60" s="122" t="s">
        <v>97</v>
      </c>
      <c r="BX60" s="122" t="s">
        <v>5</v>
      </c>
      <c r="CL60" s="122" t="s">
        <v>19</v>
      </c>
      <c r="CM60" s="122" t="s">
        <v>82</v>
      </c>
    </row>
    <row r="61" s="4" customFormat="1" ht="16.5" customHeight="1">
      <c r="A61" s="123" t="s">
        <v>83</v>
      </c>
      <c r="B61" s="62"/>
      <c r="C61" s="124"/>
      <c r="D61" s="124"/>
      <c r="E61" s="125" t="s">
        <v>95</v>
      </c>
      <c r="F61" s="125"/>
      <c r="G61" s="125"/>
      <c r="H61" s="125"/>
      <c r="I61" s="125"/>
      <c r="J61" s="124"/>
      <c r="K61" s="125" t="s">
        <v>96</v>
      </c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6">
        <f>'SO-802 - Biokoridor LBK15'!J30</f>
        <v>0</v>
      </c>
      <c r="AH61" s="124"/>
      <c r="AI61" s="124"/>
      <c r="AJ61" s="124"/>
      <c r="AK61" s="124"/>
      <c r="AL61" s="124"/>
      <c r="AM61" s="124"/>
      <c r="AN61" s="126">
        <f>SUM(AG61,AT61)</f>
        <v>0</v>
      </c>
      <c r="AO61" s="124"/>
      <c r="AP61" s="124"/>
      <c r="AQ61" s="127" t="s">
        <v>84</v>
      </c>
      <c r="AR61" s="64"/>
      <c r="AS61" s="128">
        <v>0</v>
      </c>
      <c r="AT61" s="129">
        <f>ROUND(SUM(AV61:AW61),2)</f>
        <v>0</v>
      </c>
      <c r="AU61" s="130">
        <f>'SO-802 - Biokoridor LBK15'!P79</f>
        <v>0</v>
      </c>
      <c r="AV61" s="129">
        <f>'SO-802 - Biokoridor LBK15'!J33</f>
        <v>0</v>
      </c>
      <c r="AW61" s="129">
        <f>'SO-802 - Biokoridor LBK15'!J34</f>
        <v>0</v>
      </c>
      <c r="AX61" s="129">
        <f>'SO-802 - Biokoridor LBK15'!J35</f>
        <v>0</v>
      </c>
      <c r="AY61" s="129">
        <f>'SO-802 - Biokoridor LBK15'!J36</f>
        <v>0</v>
      </c>
      <c r="AZ61" s="129">
        <f>'SO-802 - Biokoridor LBK15'!F33</f>
        <v>0</v>
      </c>
      <c r="BA61" s="129">
        <f>'SO-802 - Biokoridor LBK15'!F34</f>
        <v>0</v>
      </c>
      <c r="BB61" s="129">
        <f>'SO-802 - Biokoridor LBK15'!F35</f>
        <v>0</v>
      </c>
      <c r="BC61" s="129">
        <f>'SO-802 - Biokoridor LBK15'!F36</f>
        <v>0</v>
      </c>
      <c r="BD61" s="131">
        <f>'SO-802 - Biokoridor LBK15'!F37</f>
        <v>0</v>
      </c>
      <c r="BE61" s="4"/>
      <c r="BT61" s="132" t="s">
        <v>82</v>
      </c>
      <c r="BU61" s="132" t="s">
        <v>85</v>
      </c>
      <c r="BV61" s="132" t="s">
        <v>75</v>
      </c>
      <c r="BW61" s="132" t="s">
        <v>97</v>
      </c>
      <c r="BX61" s="132" t="s">
        <v>5</v>
      </c>
      <c r="CL61" s="132" t="s">
        <v>19</v>
      </c>
      <c r="CM61" s="132" t="s">
        <v>82</v>
      </c>
    </row>
    <row r="62" s="4" customFormat="1" ht="16.5" customHeight="1">
      <c r="A62" s="123" t="s">
        <v>83</v>
      </c>
      <c r="B62" s="62"/>
      <c r="C62" s="124"/>
      <c r="D62" s="124"/>
      <c r="E62" s="125" t="s">
        <v>98</v>
      </c>
      <c r="F62" s="125"/>
      <c r="G62" s="125"/>
      <c r="H62" s="125"/>
      <c r="I62" s="125"/>
      <c r="J62" s="124"/>
      <c r="K62" s="125" t="s">
        <v>87</v>
      </c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6">
        <f>'SO-8021 - 1. rok pěstební...'!J32</f>
        <v>0</v>
      </c>
      <c r="AH62" s="124"/>
      <c r="AI62" s="124"/>
      <c r="AJ62" s="124"/>
      <c r="AK62" s="124"/>
      <c r="AL62" s="124"/>
      <c r="AM62" s="124"/>
      <c r="AN62" s="126">
        <f>SUM(AG62,AT62)</f>
        <v>0</v>
      </c>
      <c r="AO62" s="124"/>
      <c r="AP62" s="124"/>
      <c r="AQ62" s="127" t="s">
        <v>84</v>
      </c>
      <c r="AR62" s="64"/>
      <c r="AS62" s="128">
        <v>0</v>
      </c>
      <c r="AT62" s="129">
        <f>ROUND(SUM(AV62:AW62),2)</f>
        <v>0</v>
      </c>
      <c r="AU62" s="130">
        <f>'SO-8021 - 1. rok pěstební...'!P85</f>
        <v>0</v>
      </c>
      <c r="AV62" s="129">
        <f>'SO-8021 - 1. rok pěstební...'!J35</f>
        <v>0</v>
      </c>
      <c r="AW62" s="129">
        <f>'SO-8021 - 1. rok pěstební...'!J36</f>
        <v>0</v>
      </c>
      <c r="AX62" s="129">
        <f>'SO-8021 - 1. rok pěstební...'!J37</f>
        <v>0</v>
      </c>
      <c r="AY62" s="129">
        <f>'SO-8021 - 1. rok pěstební...'!J38</f>
        <v>0</v>
      </c>
      <c r="AZ62" s="129">
        <f>'SO-8021 - 1. rok pěstební...'!F35</f>
        <v>0</v>
      </c>
      <c r="BA62" s="129">
        <f>'SO-8021 - 1. rok pěstební...'!F36</f>
        <v>0</v>
      </c>
      <c r="BB62" s="129">
        <f>'SO-8021 - 1. rok pěstební...'!F37</f>
        <v>0</v>
      </c>
      <c r="BC62" s="129">
        <f>'SO-8021 - 1. rok pěstební...'!F38</f>
        <v>0</v>
      </c>
      <c r="BD62" s="131">
        <f>'SO-8021 - 1. rok pěstební...'!F39</f>
        <v>0</v>
      </c>
      <c r="BE62" s="4"/>
      <c r="BT62" s="132" t="s">
        <v>82</v>
      </c>
      <c r="BV62" s="132" t="s">
        <v>75</v>
      </c>
      <c r="BW62" s="132" t="s">
        <v>99</v>
      </c>
      <c r="BX62" s="132" t="s">
        <v>97</v>
      </c>
      <c r="CL62" s="132" t="s">
        <v>19</v>
      </c>
    </row>
    <row r="63" s="4" customFormat="1" ht="16.5" customHeight="1">
      <c r="A63" s="123" t="s">
        <v>83</v>
      </c>
      <c r="B63" s="62"/>
      <c r="C63" s="124"/>
      <c r="D63" s="124"/>
      <c r="E63" s="125" t="s">
        <v>100</v>
      </c>
      <c r="F63" s="125"/>
      <c r="G63" s="125"/>
      <c r="H63" s="125"/>
      <c r="I63" s="125"/>
      <c r="J63" s="124"/>
      <c r="K63" s="125" t="s">
        <v>90</v>
      </c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6">
        <f>'SO-8022 - 2. rok pěstební...'!J32</f>
        <v>0</v>
      </c>
      <c r="AH63" s="124"/>
      <c r="AI63" s="124"/>
      <c r="AJ63" s="124"/>
      <c r="AK63" s="124"/>
      <c r="AL63" s="124"/>
      <c r="AM63" s="124"/>
      <c r="AN63" s="126">
        <f>SUM(AG63,AT63)</f>
        <v>0</v>
      </c>
      <c r="AO63" s="124"/>
      <c r="AP63" s="124"/>
      <c r="AQ63" s="127" t="s">
        <v>84</v>
      </c>
      <c r="AR63" s="64"/>
      <c r="AS63" s="128">
        <v>0</v>
      </c>
      <c r="AT63" s="129">
        <f>ROUND(SUM(AV63:AW63),2)</f>
        <v>0</v>
      </c>
      <c r="AU63" s="130">
        <f>'SO-8022 - 2. rok pěstební...'!P85</f>
        <v>0</v>
      </c>
      <c r="AV63" s="129">
        <f>'SO-8022 - 2. rok pěstební...'!J35</f>
        <v>0</v>
      </c>
      <c r="AW63" s="129">
        <f>'SO-8022 - 2. rok pěstební...'!J36</f>
        <v>0</v>
      </c>
      <c r="AX63" s="129">
        <f>'SO-8022 - 2. rok pěstební...'!J37</f>
        <v>0</v>
      </c>
      <c r="AY63" s="129">
        <f>'SO-8022 - 2. rok pěstební...'!J38</f>
        <v>0</v>
      </c>
      <c r="AZ63" s="129">
        <f>'SO-8022 - 2. rok pěstební...'!F35</f>
        <v>0</v>
      </c>
      <c r="BA63" s="129">
        <f>'SO-8022 - 2. rok pěstební...'!F36</f>
        <v>0</v>
      </c>
      <c r="BB63" s="129">
        <f>'SO-8022 - 2. rok pěstební...'!F37</f>
        <v>0</v>
      </c>
      <c r="BC63" s="129">
        <f>'SO-8022 - 2. rok pěstební...'!F38</f>
        <v>0</v>
      </c>
      <c r="BD63" s="131">
        <f>'SO-8022 - 2. rok pěstební...'!F39</f>
        <v>0</v>
      </c>
      <c r="BE63" s="4"/>
      <c r="BT63" s="132" t="s">
        <v>82</v>
      </c>
      <c r="BV63" s="132" t="s">
        <v>75</v>
      </c>
      <c r="BW63" s="132" t="s">
        <v>101</v>
      </c>
      <c r="BX63" s="132" t="s">
        <v>97</v>
      </c>
      <c r="CL63" s="132" t="s">
        <v>19</v>
      </c>
    </row>
    <row r="64" s="4" customFormat="1" ht="16.5" customHeight="1">
      <c r="A64" s="123" t="s">
        <v>83</v>
      </c>
      <c r="B64" s="62"/>
      <c r="C64" s="124"/>
      <c r="D64" s="124"/>
      <c r="E64" s="125" t="s">
        <v>102</v>
      </c>
      <c r="F64" s="125"/>
      <c r="G64" s="125"/>
      <c r="H64" s="125"/>
      <c r="I64" s="125"/>
      <c r="J64" s="124"/>
      <c r="K64" s="125" t="s">
        <v>93</v>
      </c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6">
        <f>'SO-8023 - 3. rok pěstební...'!J32</f>
        <v>0</v>
      </c>
      <c r="AH64" s="124"/>
      <c r="AI64" s="124"/>
      <c r="AJ64" s="124"/>
      <c r="AK64" s="124"/>
      <c r="AL64" s="124"/>
      <c r="AM64" s="124"/>
      <c r="AN64" s="126">
        <f>SUM(AG64,AT64)</f>
        <v>0</v>
      </c>
      <c r="AO64" s="124"/>
      <c r="AP64" s="124"/>
      <c r="AQ64" s="127" t="s">
        <v>84</v>
      </c>
      <c r="AR64" s="64"/>
      <c r="AS64" s="128">
        <v>0</v>
      </c>
      <c r="AT64" s="129">
        <f>ROUND(SUM(AV64:AW64),2)</f>
        <v>0</v>
      </c>
      <c r="AU64" s="130">
        <f>'SO-8023 - 3. rok pěstební...'!P85</f>
        <v>0</v>
      </c>
      <c r="AV64" s="129">
        <f>'SO-8023 - 3. rok pěstební...'!J35</f>
        <v>0</v>
      </c>
      <c r="AW64" s="129">
        <f>'SO-8023 - 3. rok pěstební...'!J36</f>
        <v>0</v>
      </c>
      <c r="AX64" s="129">
        <f>'SO-8023 - 3. rok pěstební...'!J37</f>
        <v>0</v>
      </c>
      <c r="AY64" s="129">
        <f>'SO-8023 - 3. rok pěstební...'!J38</f>
        <v>0</v>
      </c>
      <c r="AZ64" s="129">
        <f>'SO-8023 - 3. rok pěstební...'!F35</f>
        <v>0</v>
      </c>
      <c r="BA64" s="129">
        <f>'SO-8023 - 3. rok pěstební...'!F36</f>
        <v>0</v>
      </c>
      <c r="BB64" s="129">
        <f>'SO-8023 - 3. rok pěstební...'!F37</f>
        <v>0</v>
      </c>
      <c r="BC64" s="129">
        <f>'SO-8023 - 3. rok pěstební...'!F38</f>
        <v>0</v>
      </c>
      <c r="BD64" s="131">
        <f>'SO-8023 - 3. rok pěstební...'!F39</f>
        <v>0</v>
      </c>
      <c r="BE64" s="4"/>
      <c r="BT64" s="132" t="s">
        <v>82</v>
      </c>
      <c r="BV64" s="132" t="s">
        <v>75</v>
      </c>
      <c r="BW64" s="132" t="s">
        <v>103</v>
      </c>
      <c r="BX64" s="132" t="s">
        <v>97</v>
      </c>
      <c r="CL64" s="132" t="s">
        <v>19</v>
      </c>
    </row>
    <row r="65" s="7" customFormat="1" ht="16.5" customHeight="1">
      <c r="A65" s="123" t="s">
        <v>83</v>
      </c>
      <c r="B65" s="110"/>
      <c r="C65" s="111"/>
      <c r="D65" s="112" t="s">
        <v>104</v>
      </c>
      <c r="E65" s="112"/>
      <c r="F65" s="112"/>
      <c r="G65" s="112"/>
      <c r="H65" s="112"/>
      <c r="I65" s="113"/>
      <c r="J65" s="112" t="s">
        <v>105</v>
      </c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  <c r="AE65" s="112"/>
      <c r="AF65" s="112"/>
      <c r="AG65" s="115">
        <f>'VRN - Vedlejší rozpočtové...'!J30</f>
        <v>0</v>
      </c>
      <c r="AH65" s="113"/>
      <c r="AI65" s="113"/>
      <c r="AJ65" s="113"/>
      <c r="AK65" s="113"/>
      <c r="AL65" s="113"/>
      <c r="AM65" s="113"/>
      <c r="AN65" s="115">
        <f>SUM(AG65,AT65)</f>
        <v>0</v>
      </c>
      <c r="AO65" s="113"/>
      <c r="AP65" s="113"/>
      <c r="AQ65" s="116" t="s">
        <v>79</v>
      </c>
      <c r="AR65" s="117"/>
      <c r="AS65" s="133">
        <v>0</v>
      </c>
      <c r="AT65" s="134">
        <f>ROUND(SUM(AV65:AW65),2)</f>
        <v>0</v>
      </c>
      <c r="AU65" s="135">
        <f>'VRN - Vedlejší rozpočtové...'!P79</f>
        <v>0</v>
      </c>
      <c r="AV65" s="134">
        <f>'VRN - Vedlejší rozpočtové...'!J33</f>
        <v>0</v>
      </c>
      <c r="AW65" s="134">
        <f>'VRN - Vedlejší rozpočtové...'!J34</f>
        <v>0</v>
      </c>
      <c r="AX65" s="134">
        <f>'VRN - Vedlejší rozpočtové...'!J35</f>
        <v>0</v>
      </c>
      <c r="AY65" s="134">
        <f>'VRN - Vedlejší rozpočtové...'!J36</f>
        <v>0</v>
      </c>
      <c r="AZ65" s="134">
        <f>'VRN - Vedlejší rozpočtové...'!F33</f>
        <v>0</v>
      </c>
      <c r="BA65" s="134">
        <f>'VRN - Vedlejší rozpočtové...'!F34</f>
        <v>0</v>
      </c>
      <c r="BB65" s="134">
        <f>'VRN - Vedlejší rozpočtové...'!F35</f>
        <v>0</v>
      </c>
      <c r="BC65" s="134">
        <f>'VRN - Vedlejší rozpočtové...'!F36</f>
        <v>0</v>
      </c>
      <c r="BD65" s="136">
        <f>'VRN - Vedlejší rozpočtové...'!F37</f>
        <v>0</v>
      </c>
      <c r="BE65" s="7"/>
      <c r="BT65" s="122" t="s">
        <v>80</v>
      </c>
      <c r="BV65" s="122" t="s">
        <v>75</v>
      </c>
      <c r="BW65" s="122" t="s">
        <v>106</v>
      </c>
      <c r="BX65" s="122" t="s">
        <v>5</v>
      </c>
      <c r="CL65" s="122" t="s">
        <v>19</v>
      </c>
      <c r="CM65" s="122" t="s">
        <v>82</v>
      </c>
    </row>
    <row r="66" s="2" customFormat="1" ht="30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43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43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</row>
  </sheetData>
  <sheetProtection sheet="1" formatColumns="0" formatRows="0" objects="1" scenarios="1" spinCount="100000" saltValue="PhUOgSIJVagGVrkUc0Nghh2lOx/8LmeJC3brjVDwny6rChguFZwWyNZxswQhtqvWxP2qyg/J/aMaVsh5JEjSaw==" hashValue="c+6TZlxwFh7SVTjJ/9Eq5NtU0ppbv7cxsyxdWUKzBuL7/vvGqT7rvtS0wJtYP3T2P2NdArIgPkoMpSX5sj2+Wg==" algorithmName="SHA-512" password="CC3D"/>
  <mergeCells count="82">
    <mergeCell ref="C52:G52"/>
    <mergeCell ref="D55:H55"/>
    <mergeCell ref="D60:H60"/>
    <mergeCell ref="E58:I58"/>
    <mergeCell ref="E56:I56"/>
    <mergeCell ref="E59:I59"/>
    <mergeCell ref="E61:I61"/>
    <mergeCell ref="E57:I57"/>
    <mergeCell ref="E62:I62"/>
    <mergeCell ref="E63:I63"/>
    <mergeCell ref="E64:I64"/>
    <mergeCell ref="I52:AF52"/>
    <mergeCell ref="J55:AF55"/>
    <mergeCell ref="J60:AF60"/>
    <mergeCell ref="K61:AF61"/>
    <mergeCell ref="K57:AF57"/>
    <mergeCell ref="K62:AF62"/>
    <mergeCell ref="K63:AF63"/>
    <mergeCell ref="K59:AF59"/>
    <mergeCell ref="K64:AF64"/>
    <mergeCell ref="K56:AF56"/>
    <mergeCell ref="K58:AF58"/>
    <mergeCell ref="L45:AO45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4:AM64"/>
    <mergeCell ref="AG57:AM57"/>
    <mergeCell ref="AG52:AM52"/>
    <mergeCell ref="AG58:AM58"/>
    <mergeCell ref="AG56:AM56"/>
    <mergeCell ref="AG55:AM55"/>
    <mergeCell ref="AG59:AM59"/>
    <mergeCell ref="AG62:AM62"/>
    <mergeCell ref="AG63:AM63"/>
    <mergeCell ref="AG60:AM60"/>
    <mergeCell ref="AG61:AM61"/>
    <mergeCell ref="AM49:AP49"/>
    <mergeCell ref="AM50:AP50"/>
    <mergeCell ref="AM47:AN47"/>
    <mergeCell ref="AN62:AP62"/>
    <mergeCell ref="AN64:AP64"/>
    <mergeCell ref="AN63:AP63"/>
    <mergeCell ref="AN61:AP61"/>
    <mergeCell ref="AN57:AP57"/>
    <mergeCell ref="AN55:AP55"/>
    <mergeCell ref="AN60:AP60"/>
    <mergeCell ref="AN59:AP59"/>
    <mergeCell ref="AN56:AP56"/>
    <mergeCell ref="AN52:AP52"/>
    <mergeCell ref="AN58:AP58"/>
    <mergeCell ref="AS49:AT51"/>
    <mergeCell ref="AN65:AP65"/>
    <mergeCell ref="AG65:AM65"/>
    <mergeCell ref="AN54:AP54"/>
  </mergeCells>
  <hyperlinks>
    <hyperlink ref="A56" location="'SO-801a - Biocentrum LBC5'!C2" display="/"/>
    <hyperlink ref="A57" location="'SO-801a1 - 1. rok pěstebn...'!C2" display="/"/>
    <hyperlink ref="A58" location="'SO-801a2 - 2. rok pěstebn...'!C2" display="/"/>
    <hyperlink ref="A59" location="'SO-801a3 - 3. rok pěstebn...'!C2" display="/"/>
    <hyperlink ref="A61" location="'SO-802 - Biokoridor LBK15'!C2" display="/"/>
    <hyperlink ref="A62" location="'SO-8021 - 1. rok pěstební...'!C2" display="/"/>
    <hyperlink ref="A63" location="'SO-8022 - 2. rok pěstební...'!C2" display="/"/>
    <hyperlink ref="A64" location="'SO-8023 - 3. rok pěstební...'!C2" display="/"/>
    <hyperlink ref="A65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82</v>
      </c>
    </row>
    <row r="4" s="1" customFormat="1" ht="24.96" customHeight="1">
      <c r="B4" s="19"/>
      <c r="D4" s="139" t="s">
        <v>107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PD Ohaře (SO-801a SO-802 LV1)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108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654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28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22</v>
      </c>
      <c r="E12" s="37"/>
      <c r="F12" s="132" t="s">
        <v>23</v>
      </c>
      <c r="G12" s="37"/>
      <c r="H12" s="37"/>
      <c r="I12" s="141" t="s">
        <v>24</v>
      </c>
      <c r="J12" s="145" t="str">
        <f>'Rekapitulace stavby'!AN8</f>
        <v>24. 1. 2025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26</v>
      </c>
      <c r="E14" s="37"/>
      <c r="F14" s="37"/>
      <c r="G14" s="37"/>
      <c r="H14" s="37"/>
      <c r="I14" s="141" t="s">
        <v>27</v>
      </c>
      <c r="J14" s="132" t="s">
        <v>28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29</v>
      </c>
      <c r="F15" s="37"/>
      <c r="G15" s="37"/>
      <c r="H15" s="37"/>
      <c r="I15" s="141" t="s">
        <v>30</v>
      </c>
      <c r="J15" s="132" t="s">
        <v>28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27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30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27</v>
      </c>
      <c r="J20" s="132" t="s">
        <v>28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34</v>
      </c>
      <c r="F21" s="37"/>
      <c r="G21" s="37"/>
      <c r="H21" s="37"/>
      <c r="I21" s="141" t="s">
        <v>30</v>
      </c>
      <c r="J21" s="132" t="s">
        <v>28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36</v>
      </c>
      <c r="E23" s="37"/>
      <c r="F23" s="37"/>
      <c r="G23" s="37"/>
      <c r="H23" s="37"/>
      <c r="I23" s="141" t="s">
        <v>27</v>
      </c>
      <c r="J23" s="132" t="s">
        <v>28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">
        <v>34</v>
      </c>
      <c r="F24" s="37"/>
      <c r="G24" s="37"/>
      <c r="H24" s="37"/>
      <c r="I24" s="141" t="s">
        <v>30</v>
      </c>
      <c r="J24" s="132" t="s">
        <v>28</v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37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28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39</v>
      </c>
      <c r="E30" s="37"/>
      <c r="F30" s="37"/>
      <c r="G30" s="37"/>
      <c r="H30" s="37"/>
      <c r="I30" s="37"/>
      <c r="J30" s="152">
        <f>ROUND(J79,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41</v>
      </c>
      <c r="G32" s="37"/>
      <c r="H32" s="37"/>
      <c r="I32" s="153" t="s">
        <v>40</v>
      </c>
      <c r="J32" s="153" t="s">
        <v>42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43</v>
      </c>
      <c r="E33" s="141" t="s">
        <v>44</v>
      </c>
      <c r="F33" s="155">
        <f>ROUND((SUM(BE79:BE104)),  2)</f>
        <v>0</v>
      </c>
      <c r="G33" s="37"/>
      <c r="H33" s="37"/>
      <c r="I33" s="156">
        <v>0.20999999999999999</v>
      </c>
      <c r="J33" s="155">
        <f>ROUND(((SUM(BE79:BE104))*I33),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45</v>
      </c>
      <c r="F34" s="155">
        <f>ROUND((SUM(BF79:BF104)),  2)</f>
        <v>0</v>
      </c>
      <c r="G34" s="37"/>
      <c r="H34" s="37"/>
      <c r="I34" s="156">
        <v>0.12</v>
      </c>
      <c r="J34" s="155">
        <f>ROUND(((SUM(BF79:BF104))*I34),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46</v>
      </c>
      <c r="F35" s="155">
        <f>ROUND((SUM(BG79:BG104)),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47</v>
      </c>
      <c r="F36" s="155">
        <f>ROUND((SUM(BH79:BH104)),  2)</f>
        <v>0</v>
      </c>
      <c r="G36" s="37"/>
      <c r="H36" s="37"/>
      <c r="I36" s="156">
        <v>0.12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48</v>
      </c>
      <c r="F37" s="155">
        <f>ROUND((SUM(BI79:BI104)),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110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PD Ohaře (SO-801a SO-802 LV1)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108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VRN - Vedlejší rozpočtové náklady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k.ú. Ohaře</v>
      </c>
      <c r="G52" s="39"/>
      <c r="H52" s="39"/>
      <c r="I52" s="31" t="s">
        <v>24</v>
      </c>
      <c r="J52" s="71" t="str">
        <f>IF(J12="","",J12)</f>
        <v>24. 1. 2025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26</v>
      </c>
      <c r="D54" s="39"/>
      <c r="E54" s="39"/>
      <c r="F54" s="26" t="str">
        <f>E15</f>
        <v>ČR-Státní pozemkový úřad</v>
      </c>
      <c r="G54" s="39"/>
      <c r="H54" s="39"/>
      <c r="I54" s="31" t="s">
        <v>33</v>
      </c>
      <c r="J54" s="35" t="str">
        <f>E21</f>
        <v>AGROPROJEKT PSO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AGROPROJEKT PSO s.r.o.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111</v>
      </c>
      <c r="D57" s="170"/>
      <c r="E57" s="170"/>
      <c r="F57" s="170"/>
      <c r="G57" s="170"/>
      <c r="H57" s="170"/>
      <c r="I57" s="170"/>
      <c r="J57" s="171" t="s">
        <v>112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71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113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114</v>
      </c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68" t="str">
        <f>E7</f>
        <v>PD Ohaře (SO-801a SO-802 LV1)</v>
      </c>
      <c r="F69" s="31"/>
      <c r="G69" s="31"/>
      <c r="H69" s="31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108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VRN - Vedlejší rozpočtové náklady</v>
      </c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22</v>
      </c>
      <c r="D73" s="39"/>
      <c r="E73" s="39"/>
      <c r="F73" s="26" t="str">
        <f>F12</f>
        <v>k.ú. Ohaře</v>
      </c>
      <c r="G73" s="39"/>
      <c r="H73" s="39"/>
      <c r="I73" s="31" t="s">
        <v>24</v>
      </c>
      <c r="J73" s="71" t="str">
        <f>IF(J12="","",J12)</f>
        <v>24. 1. 2025</v>
      </c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5.65" customHeight="1">
      <c r="A75" s="37"/>
      <c r="B75" s="38"/>
      <c r="C75" s="31" t="s">
        <v>26</v>
      </c>
      <c r="D75" s="39"/>
      <c r="E75" s="39"/>
      <c r="F75" s="26" t="str">
        <f>E15</f>
        <v>ČR-Státní pozemkový úřad</v>
      </c>
      <c r="G75" s="39"/>
      <c r="H75" s="39"/>
      <c r="I75" s="31" t="s">
        <v>33</v>
      </c>
      <c r="J75" s="35" t="str">
        <f>E21</f>
        <v>AGROPROJEKT PSO s.r.o.</v>
      </c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5.65" customHeight="1">
      <c r="A76" s="37"/>
      <c r="B76" s="38"/>
      <c r="C76" s="31" t="s">
        <v>31</v>
      </c>
      <c r="D76" s="39"/>
      <c r="E76" s="39"/>
      <c r="F76" s="26" t="str">
        <f>IF(E18="","",E18)</f>
        <v>Vyplň údaj</v>
      </c>
      <c r="G76" s="39"/>
      <c r="H76" s="39"/>
      <c r="I76" s="31" t="s">
        <v>36</v>
      </c>
      <c r="J76" s="35" t="str">
        <f>E24</f>
        <v>AGROPROJEKT PSO s.r.o.</v>
      </c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73"/>
      <c r="B78" s="174"/>
      <c r="C78" s="175" t="s">
        <v>115</v>
      </c>
      <c r="D78" s="176" t="s">
        <v>58</v>
      </c>
      <c r="E78" s="176" t="s">
        <v>54</v>
      </c>
      <c r="F78" s="176" t="s">
        <v>55</v>
      </c>
      <c r="G78" s="176" t="s">
        <v>116</v>
      </c>
      <c r="H78" s="176" t="s">
        <v>117</v>
      </c>
      <c r="I78" s="176" t="s">
        <v>118</v>
      </c>
      <c r="J78" s="176" t="s">
        <v>112</v>
      </c>
      <c r="K78" s="177" t="s">
        <v>119</v>
      </c>
      <c r="L78" s="178"/>
      <c r="M78" s="91" t="s">
        <v>28</v>
      </c>
      <c r="N78" s="92" t="s">
        <v>43</v>
      </c>
      <c r="O78" s="92" t="s">
        <v>120</v>
      </c>
      <c r="P78" s="92" t="s">
        <v>121</v>
      </c>
      <c r="Q78" s="92" t="s">
        <v>122</v>
      </c>
      <c r="R78" s="92" t="s">
        <v>123</v>
      </c>
      <c r="S78" s="92" t="s">
        <v>124</v>
      </c>
      <c r="T78" s="93" t="s">
        <v>125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7"/>
      <c r="B79" s="38"/>
      <c r="C79" s="98" t="s">
        <v>126</v>
      </c>
      <c r="D79" s="39"/>
      <c r="E79" s="39"/>
      <c r="F79" s="39"/>
      <c r="G79" s="39"/>
      <c r="H79" s="39"/>
      <c r="I79" s="39"/>
      <c r="J79" s="179">
        <f>BK79</f>
        <v>0</v>
      </c>
      <c r="K79" s="39"/>
      <c r="L79" s="43"/>
      <c r="M79" s="94"/>
      <c r="N79" s="180"/>
      <c r="O79" s="95"/>
      <c r="P79" s="181">
        <f>SUM(P80:P104)</f>
        <v>0</v>
      </c>
      <c r="Q79" s="95"/>
      <c r="R79" s="181">
        <f>SUM(R80:R104)</f>
        <v>0</v>
      </c>
      <c r="S79" s="95"/>
      <c r="T79" s="182">
        <f>SUM(T80:T104)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72</v>
      </c>
      <c r="AU79" s="16" t="s">
        <v>113</v>
      </c>
      <c r="BK79" s="183">
        <f>SUM(BK80:BK104)</f>
        <v>0</v>
      </c>
    </row>
    <row r="80" s="2" customFormat="1" ht="16.5" customHeight="1">
      <c r="A80" s="37"/>
      <c r="B80" s="38"/>
      <c r="C80" s="184" t="s">
        <v>80</v>
      </c>
      <c r="D80" s="184" t="s">
        <v>127</v>
      </c>
      <c r="E80" s="185" t="s">
        <v>655</v>
      </c>
      <c r="F80" s="186" t="s">
        <v>656</v>
      </c>
      <c r="G80" s="187" t="s">
        <v>657</v>
      </c>
      <c r="H80" s="188">
        <v>1</v>
      </c>
      <c r="I80" s="189"/>
      <c r="J80" s="190">
        <f>ROUND(I80*H80,2)</f>
        <v>0</v>
      </c>
      <c r="K80" s="186" t="s">
        <v>131</v>
      </c>
      <c r="L80" s="43"/>
      <c r="M80" s="191" t="s">
        <v>28</v>
      </c>
      <c r="N80" s="192" t="s">
        <v>44</v>
      </c>
      <c r="O80" s="83"/>
      <c r="P80" s="193">
        <f>O80*H80</f>
        <v>0</v>
      </c>
      <c r="Q80" s="193">
        <v>0</v>
      </c>
      <c r="R80" s="193">
        <f>Q80*H80</f>
        <v>0</v>
      </c>
      <c r="S80" s="193">
        <v>0</v>
      </c>
      <c r="T80" s="194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95" t="s">
        <v>658</v>
      </c>
      <c r="AT80" s="195" t="s">
        <v>127</v>
      </c>
      <c r="AU80" s="195" t="s">
        <v>73</v>
      </c>
      <c r="AY80" s="16" t="s">
        <v>133</v>
      </c>
      <c r="BE80" s="196">
        <f>IF(N80="základní",J80,0)</f>
        <v>0</v>
      </c>
      <c r="BF80" s="196">
        <f>IF(N80="snížená",J80,0)</f>
        <v>0</v>
      </c>
      <c r="BG80" s="196">
        <f>IF(N80="zákl. přenesená",J80,0)</f>
        <v>0</v>
      </c>
      <c r="BH80" s="196">
        <f>IF(N80="sníž. přenesená",J80,0)</f>
        <v>0</v>
      </c>
      <c r="BI80" s="196">
        <f>IF(N80="nulová",J80,0)</f>
        <v>0</v>
      </c>
      <c r="BJ80" s="16" t="s">
        <v>80</v>
      </c>
      <c r="BK80" s="196">
        <f>ROUND(I80*H80,2)</f>
        <v>0</v>
      </c>
      <c r="BL80" s="16" t="s">
        <v>658</v>
      </c>
      <c r="BM80" s="195" t="s">
        <v>659</v>
      </c>
    </row>
    <row r="81" s="2" customFormat="1">
      <c r="A81" s="37"/>
      <c r="B81" s="38"/>
      <c r="C81" s="39"/>
      <c r="D81" s="197" t="s">
        <v>135</v>
      </c>
      <c r="E81" s="39"/>
      <c r="F81" s="198" t="s">
        <v>656</v>
      </c>
      <c r="G81" s="39"/>
      <c r="H81" s="39"/>
      <c r="I81" s="199"/>
      <c r="J81" s="39"/>
      <c r="K81" s="39"/>
      <c r="L81" s="43"/>
      <c r="M81" s="200"/>
      <c r="N81" s="201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135</v>
      </c>
      <c r="AU81" s="16" t="s">
        <v>73</v>
      </c>
    </row>
    <row r="82" s="2" customFormat="1">
      <c r="A82" s="37"/>
      <c r="B82" s="38"/>
      <c r="C82" s="39"/>
      <c r="D82" s="202" t="s">
        <v>137</v>
      </c>
      <c r="E82" s="39"/>
      <c r="F82" s="203" t="s">
        <v>660</v>
      </c>
      <c r="G82" s="39"/>
      <c r="H82" s="39"/>
      <c r="I82" s="199"/>
      <c r="J82" s="39"/>
      <c r="K82" s="39"/>
      <c r="L82" s="43"/>
      <c r="M82" s="200"/>
      <c r="N82" s="201"/>
      <c r="O82" s="83"/>
      <c r="P82" s="83"/>
      <c r="Q82" s="83"/>
      <c r="R82" s="83"/>
      <c r="S82" s="83"/>
      <c r="T82" s="84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137</v>
      </c>
      <c r="AU82" s="16" t="s">
        <v>73</v>
      </c>
    </row>
    <row r="83" s="10" customFormat="1">
      <c r="A83" s="10"/>
      <c r="B83" s="204"/>
      <c r="C83" s="205"/>
      <c r="D83" s="197" t="s">
        <v>161</v>
      </c>
      <c r="E83" s="206" t="s">
        <v>28</v>
      </c>
      <c r="F83" s="207" t="s">
        <v>661</v>
      </c>
      <c r="G83" s="205"/>
      <c r="H83" s="208">
        <v>1</v>
      </c>
      <c r="I83" s="209"/>
      <c r="J83" s="205"/>
      <c r="K83" s="205"/>
      <c r="L83" s="210"/>
      <c r="M83" s="211"/>
      <c r="N83" s="212"/>
      <c r="O83" s="212"/>
      <c r="P83" s="212"/>
      <c r="Q83" s="212"/>
      <c r="R83" s="212"/>
      <c r="S83" s="212"/>
      <c r="T83" s="213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214" t="s">
        <v>161</v>
      </c>
      <c r="AU83" s="214" t="s">
        <v>73</v>
      </c>
      <c r="AV83" s="10" t="s">
        <v>82</v>
      </c>
      <c r="AW83" s="10" t="s">
        <v>35</v>
      </c>
      <c r="AX83" s="10" t="s">
        <v>80</v>
      </c>
      <c r="AY83" s="214" t="s">
        <v>133</v>
      </c>
    </row>
    <row r="84" s="2" customFormat="1" ht="16.5" customHeight="1">
      <c r="A84" s="37"/>
      <c r="B84" s="38"/>
      <c r="C84" s="184" t="s">
        <v>82</v>
      </c>
      <c r="D84" s="184" t="s">
        <v>127</v>
      </c>
      <c r="E84" s="185" t="s">
        <v>662</v>
      </c>
      <c r="F84" s="186" t="s">
        <v>663</v>
      </c>
      <c r="G84" s="187" t="s">
        <v>657</v>
      </c>
      <c r="H84" s="188">
        <v>1</v>
      </c>
      <c r="I84" s="189"/>
      <c r="J84" s="190">
        <f>ROUND(I84*H84,2)</f>
        <v>0</v>
      </c>
      <c r="K84" s="186" t="s">
        <v>131</v>
      </c>
      <c r="L84" s="43"/>
      <c r="M84" s="191" t="s">
        <v>28</v>
      </c>
      <c r="N84" s="192" t="s">
        <v>44</v>
      </c>
      <c r="O84" s="83"/>
      <c r="P84" s="193">
        <f>O84*H84</f>
        <v>0</v>
      </c>
      <c r="Q84" s="193">
        <v>0</v>
      </c>
      <c r="R84" s="193">
        <f>Q84*H84</f>
        <v>0</v>
      </c>
      <c r="S84" s="193">
        <v>0</v>
      </c>
      <c r="T84" s="194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95" t="s">
        <v>658</v>
      </c>
      <c r="AT84" s="195" t="s">
        <v>127</v>
      </c>
      <c r="AU84" s="195" t="s">
        <v>73</v>
      </c>
      <c r="AY84" s="16" t="s">
        <v>133</v>
      </c>
      <c r="BE84" s="196">
        <f>IF(N84="základní",J84,0)</f>
        <v>0</v>
      </c>
      <c r="BF84" s="196">
        <f>IF(N84="snížená",J84,0)</f>
        <v>0</v>
      </c>
      <c r="BG84" s="196">
        <f>IF(N84="zákl. přenesená",J84,0)</f>
        <v>0</v>
      </c>
      <c r="BH84" s="196">
        <f>IF(N84="sníž. přenesená",J84,0)</f>
        <v>0</v>
      </c>
      <c r="BI84" s="196">
        <f>IF(N84="nulová",J84,0)</f>
        <v>0</v>
      </c>
      <c r="BJ84" s="16" t="s">
        <v>80</v>
      </c>
      <c r="BK84" s="196">
        <f>ROUND(I84*H84,2)</f>
        <v>0</v>
      </c>
      <c r="BL84" s="16" t="s">
        <v>658</v>
      </c>
      <c r="BM84" s="195" t="s">
        <v>664</v>
      </c>
    </row>
    <row r="85" s="2" customFormat="1">
      <c r="A85" s="37"/>
      <c r="B85" s="38"/>
      <c r="C85" s="39"/>
      <c r="D85" s="197" t="s">
        <v>135</v>
      </c>
      <c r="E85" s="39"/>
      <c r="F85" s="198" t="s">
        <v>663</v>
      </c>
      <c r="G85" s="39"/>
      <c r="H85" s="39"/>
      <c r="I85" s="199"/>
      <c r="J85" s="39"/>
      <c r="K85" s="39"/>
      <c r="L85" s="43"/>
      <c r="M85" s="200"/>
      <c r="N85" s="201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135</v>
      </c>
      <c r="AU85" s="16" t="s">
        <v>73</v>
      </c>
    </row>
    <row r="86" s="2" customFormat="1">
      <c r="A86" s="37"/>
      <c r="B86" s="38"/>
      <c r="C86" s="39"/>
      <c r="D86" s="202" t="s">
        <v>137</v>
      </c>
      <c r="E86" s="39"/>
      <c r="F86" s="203" t="s">
        <v>665</v>
      </c>
      <c r="G86" s="39"/>
      <c r="H86" s="39"/>
      <c r="I86" s="199"/>
      <c r="J86" s="39"/>
      <c r="K86" s="39"/>
      <c r="L86" s="43"/>
      <c r="M86" s="200"/>
      <c r="N86" s="201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137</v>
      </c>
      <c r="AU86" s="16" t="s">
        <v>73</v>
      </c>
    </row>
    <row r="87" s="12" customFormat="1">
      <c r="A87" s="12"/>
      <c r="B87" s="236"/>
      <c r="C87" s="237"/>
      <c r="D87" s="197" t="s">
        <v>161</v>
      </c>
      <c r="E87" s="238" t="s">
        <v>28</v>
      </c>
      <c r="F87" s="239" t="s">
        <v>666</v>
      </c>
      <c r="G87" s="237"/>
      <c r="H87" s="238" t="s">
        <v>28</v>
      </c>
      <c r="I87" s="240"/>
      <c r="J87" s="237"/>
      <c r="K87" s="237"/>
      <c r="L87" s="241"/>
      <c r="M87" s="242"/>
      <c r="N87" s="243"/>
      <c r="O87" s="243"/>
      <c r="P87" s="243"/>
      <c r="Q87" s="243"/>
      <c r="R87" s="243"/>
      <c r="S87" s="243"/>
      <c r="T87" s="244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45" t="s">
        <v>161</v>
      </c>
      <c r="AU87" s="245" t="s">
        <v>73</v>
      </c>
      <c r="AV87" s="12" t="s">
        <v>80</v>
      </c>
      <c r="AW87" s="12" t="s">
        <v>35</v>
      </c>
      <c r="AX87" s="12" t="s">
        <v>73</v>
      </c>
      <c r="AY87" s="245" t="s">
        <v>133</v>
      </c>
    </row>
    <row r="88" s="12" customFormat="1">
      <c r="A88" s="12"/>
      <c r="B88" s="236"/>
      <c r="C88" s="237"/>
      <c r="D88" s="197" t="s">
        <v>161</v>
      </c>
      <c r="E88" s="238" t="s">
        <v>28</v>
      </c>
      <c r="F88" s="239" t="s">
        <v>667</v>
      </c>
      <c r="G88" s="237"/>
      <c r="H88" s="238" t="s">
        <v>28</v>
      </c>
      <c r="I88" s="240"/>
      <c r="J88" s="237"/>
      <c r="K88" s="237"/>
      <c r="L88" s="241"/>
      <c r="M88" s="242"/>
      <c r="N88" s="243"/>
      <c r="O88" s="243"/>
      <c r="P88" s="243"/>
      <c r="Q88" s="243"/>
      <c r="R88" s="243"/>
      <c r="S88" s="243"/>
      <c r="T88" s="244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45" t="s">
        <v>161</v>
      </c>
      <c r="AU88" s="245" t="s">
        <v>73</v>
      </c>
      <c r="AV88" s="12" t="s">
        <v>80</v>
      </c>
      <c r="AW88" s="12" t="s">
        <v>35</v>
      </c>
      <c r="AX88" s="12" t="s">
        <v>73</v>
      </c>
      <c r="AY88" s="245" t="s">
        <v>133</v>
      </c>
    </row>
    <row r="89" s="12" customFormat="1">
      <c r="A89" s="12"/>
      <c r="B89" s="236"/>
      <c r="C89" s="237"/>
      <c r="D89" s="197" t="s">
        <v>161</v>
      </c>
      <c r="E89" s="238" t="s">
        <v>28</v>
      </c>
      <c r="F89" s="239" t="s">
        <v>668</v>
      </c>
      <c r="G89" s="237"/>
      <c r="H89" s="238" t="s">
        <v>28</v>
      </c>
      <c r="I89" s="240"/>
      <c r="J89" s="237"/>
      <c r="K89" s="237"/>
      <c r="L89" s="241"/>
      <c r="M89" s="242"/>
      <c r="N89" s="243"/>
      <c r="O89" s="243"/>
      <c r="P89" s="243"/>
      <c r="Q89" s="243"/>
      <c r="R89" s="243"/>
      <c r="S89" s="243"/>
      <c r="T89" s="244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45" t="s">
        <v>161</v>
      </c>
      <c r="AU89" s="245" t="s">
        <v>73</v>
      </c>
      <c r="AV89" s="12" t="s">
        <v>80</v>
      </c>
      <c r="AW89" s="12" t="s">
        <v>35</v>
      </c>
      <c r="AX89" s="12" t="s">
        <v>73</v>
      </c>
      <c r="AY89" s="245" t="s">
        <v>133</v>
      </c>
    </row>
    <row r="90" s="10" customFormat="1">
      <c r="A90" s="10"/>
      <c r="B90" s="204"/>
      <c r="C90" s="205"/>
      <c r="D90" s="197" t="s">
        <v>161</v>
      </c>
      <c r="E90" s="206" t="s">
        <v>28</v>
      </c>
      <c r="F90" s="207" t="s">
        <v>669</v>
      </c>
      <c r="G90" s="205"/>
      <c r="H90" s="208">
        <v>1</v>
      </c>
      <c r="I90" s="209"/>
      <c r="J90" s="205"/>
      <c r="K90" s="205"/>
      <c r="L90" s="210"/>
      <c r="M90" s="211"/>
      <c r="N90" s="212"/>
      <c r="O90" s="212"/>
      <c r="P90" s="212"/>
      <c r="Q90" s="212"/>
      <c r="R90" s="212"/>
      <c r="S90" s="212"/>
      <c r="T90" s="213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4" t="s">
        <v>161</v>
      </c>
      <c r="AU90" s="214" t="s">
        <v>73</v>
      </c>
      <c r="AV90" s="10" t="s">
        <v>82</v>
      </c>
      <c r="AW90" s="10" t="s">
        <v>35</v>
      </c>
      <c r="AX90" s="10" t="s">
        <v>80</v>
      </c>
      <c r="AY90" s="214" t="s">
        <v>133</v>
      </c>
    </row>
    <row r="91" s="2" customFormat="1" ht="16.5" customHeight="1">
      <c r="A91" s="37"/>
      <c r="B91" s="38"/>
      <c r="C91" s="184" t="s">
        <v>144</v>
      </c>
      <c r="D91" s="184" t="s">
        <v>127</v>
      </c>
      <c r="E91" s="185" t="s">
        <v>670</v>
      </c>
      <c r="F91" s="186" t="s">
        <v>671</v>
      </c>
      <c r="G91" s="187" t="s">
        <v>657</v>
      </c>
      <c r="H91" s="188">
        <v>1</v>
      </c>
      <c r="I91" s="189"/>
      <c r="J91" s="190">
        <f>ROUND(I91*H91,2)</f>
        <v>0</v>
      </c>
      <c r="K91" s="186" t="s">
        <v>131</v>
      </c>
      <c r="L91" s="43"/>
      <c r="M91" s="191" t="s">
        <v>28</v>
      </c>
      <c r="N91" s="192" t="s">
        <v>44</v>
      </c>
      <c r="O91" s="83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658</v>
      </c>
      <c r="AT91" s="195" t="s">
        <v>127</v>
      </c>
      <c r="AU91" s="195" t="s">
        <v>73</v>
      </c>
      <c r="AY91" s="16" t="s">
        <v>133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80</v>
      </c>
      <c r="BK91" s="196">
        <f>ROUND(I91*H91,2)</f>
        <v>0</v>
      </c>
      <c r="BL91" s="16" t="s">
        <v>658</v>
      </c>
      <c r="BM91" s="195" t="s">
        <v>672</v>
      </c>
    </row>
    <row r="92" s="2" customFormat="1">
      <c r="A92" s="37"/>
      <c r="B92" s="38"/>
      <c r="C92" s="39"/>
      <c r="D92" s="197" t="s">
        <v>135</v>
      </c>
      <c r="E92" s="39"/>
      <c r="F92" s="198" t="s">
        <v>671</v>
      </c>
      <c r="G92" s="39"/>
      <c r="H92" s="39"/>
      <c r="I92" s="199"/>
      <c r="J92" s="39"/>
      <c r="K92" s="39"/>
      <c r="L92" s="43"/>
      <c r="M92" s="200"/>
      <c r="N92" s="20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135</v>
      </c>
      <c r="AU92" s="16" t="s">
        <v>73</v>
      </c>
    </row>
    <row r="93" s="2" customFormat="1">
      <c r="A93" s="37"/>
      <c r="B93" s="38"/>
      <c r="C93" s="39"/>
      <c r="D93" s="202" t="s">
        <v>137</v>
      </c>
      <c r="E93" s="39"/>
      <c r="F93" s="203" t="s">
        <v>673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137</v>
      </c>
      <c r="AU93" s="16" t="s">
        <v>73</v>
      </c>
    </row>
    <row r="94" s="10" customFormat="1">
      <c r="A94" s="10"/>
      <c r="B94" s="204"/>
      <c r="C94" s="205"/>
      <c r="D94" s="197" t="s">
        <v>161</v>
      </c>
      <c r="E94" s="206" t="s">
        <v>28</v>
      </c>
      <c r="F94" s="207" t="s">
        <v>674</v>
      </c>
      <c r="G94" s="205"/>
      <c r="H94" s="208">
        <v>1</v>
      </c>
      <c r="I94" s="209"/>
      <c r="J94" s="205"/>
      <c r="K94" s="205"/>
      <c r="L94" s="210"/>
      <c r="M94" s="211"/>
      <c r="N94" s="212"/>
      <c r="O94" s="212"/>
      <c r="P94" s="212"/>
      <c r="Q94" s="212"/>
      <c r="R94" s="212"/>
      <c r="S94" s="212"/>
      <c r="T94" s="213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4" t="s">
        <v>161</v>
      </c>
      <c r="AU94" s="214" t="s">
        <v>73</v>
      </c>
      <c r="AV94" s="10" t="s">
        <v>82</v>
      </c>
      <c r="AW94" s="10" t="s">
        <v>35</v>
      </c>
      <c r="AX94" s="10" t="s">
        <v>80</v>
      </c>
      <c r="AY94" s="214" t="s">
        <v>133</v>
      </c>
    </row>
    <row r="95" s="2" customFormat="1" ht="16.5" customHeight="1">
      <c r="A95" s="37"/>
      <c r="B95" s="38"/>
      <c r="C95" s="184" t="s">
        <v>132</v>
      </c>
      <c r="D95" s="184" t="s">
        <v>127</v>
      </c>
      <c r="E95" s="185" t="s">
        <v>675</v>
      </c>
      <c r="F95" s="186" t="s">
        <v>676</v>
      </c>
      <c r="G95" s="187" t="s">
        <v>677</v>
      </c>
      <c r="H95" s="188">
        <v>1</v>
      </c>
      <c r="I95" s="189"/>
      <c r="J95" s="190">
        <f>ROUND(I95*H95,2)</f>
        <v>0</v>
      </c>
      <c r="K95" s="186" t="s">
        <v>131</v>
      </c>
      <c r="L95" s="43"/>
      <c r="M95" s="191" t="s">
        <v>28</v>
      </c>
      <c r="N95" s="192" t="s">
        <v>44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658</v>
      </c>
      <c r="AT95" s="195" t="s">
        <v>127</v>
      </c>
      <c r="AU95" s="195" t="s">
        <v>73</v>
      </c>
      <c r="AY95" s="16" t="s">
        <v>133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80</v>
      </c>
      <c r="BK95" s="196">
        <f>ROUND(I95*H95,2)</f>
        <v>0</v>
      </c>
      <c r="BL95" s="16" t="s">
        <v>658</v>
      </c>
      <c r="BM95" s="195" t="s">
        <v>678</v>
      </c>
    </row>
    <row r="96" s="2" customFormat="1">
      <c r="A96" s="37"/>
      <c r="B96" s="38"/>
      <c r="C96" s="39"/>
      <c r="D96" s="197" t="s">
        <v>135</v>
      </c>
      <c r="E96" s="39"/>
      <c r="F96" s="198" t="s">
        <v>676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135</v>
      </c>
      <c r="AU96" s="16" t="s">
        <v>73</v>
      </c>
    </row>
    <row r="97" s="2" customFormat="1">
      <c r="A97" s="37"/>
      <c r="B97" s="38"/>
      <c r="C97" s="39"/>
      <c r="D97" s="202" t="s">
        <v>137</v>
      </c>
      <c r="E97" s="39"/>
      <c r="F97" s="203" t="s">
        <v>679</v>
      </c>
      <c r="G97" s="39"/>
      <c r="H97" s="39"/>
      <c r="I97" s="199"/>
      <c r="J97" s="39"/>
      <c r="K97" s="39"/>
      <c r="L97" s="43"/>
      <c r="M97" s="200"/>
      <c r="N97" s="201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137</v>
      </c>
      <c r="AU97" s="16" t="s">
        <v>73</v>
      </c>
    </row>
    <row r="98" s="2" customFormat="1" ht="16.5" customHeight="1">
      <c r="A98" s="37"/>
      <c r="B98" s="38"/>
      <c r="C98" s="184" t="s">
        <v>155</v>
      </c>
      <c r="D98" s="184" t="s">
        <v>127</v>
      </c>
      <c r="E98" s="185" t="s">
        <v>680</v>
      </c>
      <c r="F98" s="186" t="s">
        <v>681</v>
      </c>
      <c r="G98" s="187" t="s">
        <v>677</v>
      </c>
      <c r="H98" s="188">
        <v>1</v>
      </c>
      <c r="I98" s="189"/>
      <c r="J98" s="190">
        <f>ROUND(I98*H98,2)</f>
        <v>0</v>
      </c>
      <c r="K98" s="186" t="s">
        <v>131</v>
      </c>
      <c r="L98" s="43"/>
      <c r="M98" s="191" t="s">
        <v>28</v>
      </c>
      <c r="N98" s="192" t="s">
        <v>44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658</v>
      </c>
      <c r="AT98" s="195" t="s">
        <v>127</v>
      </c>
      <c r="AU98" s="195" t="s">
        <v>73</v>
      </c>
      <c r="AY98" s="16" t="s">
        <v>133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80</v>
      </c>
      <c r="BK98" s="196">
        <f>ROUND(I98*H98,2)</f>
        <v>0</v>
      </c>
      <c r="BL98" s="16" t="s">
        <v>658</v>
      </c>
      <c r="BM98" s="195" t="s">
        <v>682</v>
      </c>
    </row>
    <row r="99" s="2" customFormat="1">
      <c r="A99" s="37"/>
      <c r="B99" s="38"/>
      <c r="C99" s="39"/>
      <c r="D99" s="197" t="s">
        <v>135</v>
      </c>
      <c r="E99" s="39"/>
      <c r="F99" s="198" t="s">
        <v>681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135</v>
      </c>
      <c r="AU99" s="16" t="s">
        <v>73</v>
      </c>
    </row>
    <row r="100" s="2" customFormat="1">
      <c r="A100" s="37"/>
      <c r="B100" s="38"/>
      <c r="C100" s="39"/>
      <c r="D100" s="202" t="s">
        <v>137</v>
      </c>
      <c r="E100" s="39"/>
      <c r="F100" s="203" t="s">
        <v>683</v>
      </c>
      <c r="G100" s="39"/>
      <c r="H100" s="39"/>
      <c r="I100" s="199"/>
      <c r="J100" s="39"/>
      <c r="K100" s="39"/>
      <c r="L100" s="43"/>
      <c r="M100" s="200"/>
      <c r="N100" s="201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137</v>
      </c>
      <c r="AU100" s="16" t="s">
        <v>73</v>
      </c>
    </row>
    <row r="101" s="2" customFormat="1" ht="16.5" customHeight="1">
      <c r="A101" s="37"/>
      <c r="B101" s="38"/>
      <c r="C101" s="184" t="s">
        <v>163</v>
      </c>
      <c r="D101" s="184" t="s">
        <v>127</v>
      </c>
      <c r="E101" s="185" t="s">
        <v>684</v>
      </c>
      <c r="F101" s="186" t="s">
        <v>685</v>
      </c>
      <c r="G101" s="187" t="s">
        <v>657</v>
      </c>
      <c r="H101" s="188">
        <v>1</v>
      </c>
      <c r="I101" s="189"/>
      <c r="J101" s="190">
        <f>ROUND(I101*H101,2)</f>
        <v>0</v>
      </c>
      <c r="K101" s="186" t="s">
        <v>131</v>
      </c>
      <c r="L101" s="43"/>
      <c r="M101" s="191" t="s">
        <v>28</v>
      </c>
      <c r="N101" s="192" t="s">
        <v>44</v>
      </c>
      <c r="O101" s="83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658</v>
      </c>
      <c r="AT101" s="195" t="s">
        <v>127</v>
      </c>
      <c r="AU101" s="195" t="s">
        <v>73</v>
      </c>
      <c r="AY101" s="16" t="s">
        <v>133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80</v>
      </c>
      <c r="BK101" s="196">
        <f>ROUND(I101*H101,2)</f>
        <v>0</v>
      </c>
      <c r="BL101" s="16" t="s">
        <v>658</v>
      </c>
      <c r="BM101" s="195" t="s">
        <v>686</v>
      </c>
    </row>
    <row r="102" s="2" customFormat="1">
      <c r="A102" s="37"/>
      <c r="B102" s="38"/>
      <c r="C102" s="39"/>
      <c r="D102" s="197" t="s">
        <v>135</v>
      </c>
      <c r="E102" s="39"/>
      <c r="F102" s="198" t="s">
        <v>685</v>
      </c>
      <c r="G102" s="39"/>
      <c r="H102" s="39"/>
      <c r="I102" s="199"/>
      <c r="J102" s="39"/>
      <c r="K102" s="39"/>
      <c r="L102" s="43"/>
      <c r="M102" s="200"/>
      <c r="N102" s="20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135</v>
      </c>
      <c r="AU102" s="16" t="s">
        <v>73</v>
      </c>
    </row>
    <row r="103" s="2" customFormat="1">
      <c r="A103" s="37"/>
      <c r="B103" s="38"/>
      <c r="C103" s="39"/>
      <c r="D103" s="202" t="s">
        <v>137</v>
      </c>
      <c r="E103" s="39"/>
      <c r="F103" s="203" t="s">
        <v>687</v>
      </c>
      <c r="G103" s="39"/>
      <c r="H103" s="39"/>
      <c r="I103" s="199"/>
      <c r="J103" s="39"/>
      <c r="K103" s="39"/>
      <c r="L103" s="43"/>
      <c r="M103" s="200"/>
      <c r="N103" s="20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137</v>
      </c>
      <c r="AU103" s="16" t="s">
        <v>73</v>
      </c>
    </row>
    <row r="104" s="10" customFormat="1">
      <c r="A104" s="10"/>
      <c r="B104" s="204"/>
      <c r="C104" s="205"/>
      <c r="D104" s="197" t="s">
        <v>161</v>
      </c>
      <c r="E104" s="206" t="s">
        <v>28</v>
      </c>
      <c r="F104" s="207" t="s">
        <v>688</v>
      </c>
      <c r="G104" s="205"/>
      <c r="H104" s="208">
        <v>1</v>
      </c>
      <c r="I104" s="209"/>
      <c r="J104" s="205"/>
      <c r="K104" s="205"/>
      <c r="L104" s="210"/>
      <c r="M104" s="250"/>
      <c r="N104" s="251"/>
      <c r="O104" s="251"/>
      <c r="P104" s="251"/>
      <c r="Q104" s="251"/>
      <c r="R104" s="251"/>
      <c r="S104" s="251"/>
      <c r="T104" s="252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14" t="s">
        <v>161</v>
      </c>
      <c r="AU104" s="214" t="s">
        <v>73</v>
      </c>
      <c r="AV104" s="10" t="s">
        <v>82</v>
      </c>
      <c r="AW104" s="10" t="s">
        <v>35</v>
      </c>
      <c r="AX104" s="10" t="s">
        <v>80</v>
      </c>
      <c r="AY104" s="214" t="s">
        <v>133</v>
      </c>
    </row>
    <row r="105" s="2" customFormat="1" ht="6.96" customHeight="1">
      <c r="A105" s="37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43"/>
      <c r="M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</sheetData>
  <sheetProtection sheet="1" autoFilter="0" formatColumns="0" formatRows="0" objects="1" scenarios="1" spinCount="100000" saltValue="dNM9xnqhtTqn19yp2lSXQKtFSNs1RuhufjAO+rVA1GaAI2K80X4XxeWdxf7UTe6TYr240T4UDyx7Mxd6pjAxyw==" hashValue="81OijqMunypoogLP9pcwEqELkDO+oY/gOl3ZQfZrcM8bBX34YXr3UgtDF5ELvB6FSENnxZNUhgpdFfaRe8rFDw==" algorithmName="SHA-512" password="CC3D"/>
  <autoFilter ref="C78:K10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5_01/012002000"/>
    <hyperlink ref="F86" r:id="rId2" display="https://podminky.urs.cz/item/CS_URS_2025_01/011002000"/>
    <hyperlink ref="F93" r:id="rId3" display="https://podminky.urs.cz/item/CS_URS_2025_01/091504000"/>
    <hyperlink ref="F97" r:id="rId4" display="https://podminky.urs.cz/item/CS_URS_2025_01/25000"/>
    <hyperlink ref="F100" r:id="rId5" display="https://podminky.urs.cz/item/CS_URS_2025_01/039002000"/>
    <hyperlink ref="F103" r:id="rId6" display="https://podminky.urs.cz/item/CS_URS_2025_01/0756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56" customWidth="1"/>
    <col min="2" max="2" width="1.667969" style="256" customWidth="1"/>
    <col min="3" max="4" width="5" style="256" customWidth="1"/>
    <col min="5" max="5" width="11.66016" style="256" customWidth="1"/>
    <col min="6" max="6" width="9.160156" style="256" customWidth="1"/>
    <col min="7" max="7" width="5" style="256" customWidth="1"/>
    <col min="8" max="8" width="77.83203" style="256" customWidth="1"/>
    <col min="9" max="10" width="20" style="256" customWidth="1"/>
    <col min="11" max="11" width="1.667969" style="256" customWidth="1"/>
  </cols>
  <sheetData>
    <row r="1" s="1" customFormat="1" ht="37.5" customHeight="1"/>
    <row r="2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3" customFormat="1" ht="45" customHeight="1">
      <c r="B3" s="260"/>
      <c r="C3" s="261" t="s">
        <v>689</v>
      </c>
      <c r="D3" s="261"/>
      <c r="E3" s="261"/>
      <c r="F3" s="261"/>
      <c r="G3" s="261"/>
      <c r="H3" s="261"/>
      <c r="I3" s="261"/>
      <c r="J3" s="261"/>
      <c r="K3" s="262"/>
    </row>
    <row r="4" s="1" customFormat="1" ht="25.5" customHeight="1">
      <c r="B4" s="263"/>
      <c r="C4" s="264" t="s">
        <v>690</v>
      </c>
      <c r="D4" s="264"/>
      <c r="E4" s="264"/>
      <c r="F4" s="264"/>
      <c r="G4" s="264"/>
      <c r="H4" s="264"/>
      <c r="I4" s="264"/>
      <c r="J4" s="264"/>
      <c r="K4" s="265"/>
    </row>
    <row r="5" s="1" customFormat="1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s="1" customFormat="1" ht="15" customHeight="1">
      <c r="B6" s="263"/>
      <c r="C6" s="267" t="s">
        <v>691</v>
      </c>
      <c r="D6" s="267"/>
      <c r="E6" s="267"/>
      <c r="F6" s="267"/>
      <c r="G6" s="267"/>
      <c r="H6" s="267"/>
      <c r="I6" s="267"/>
      <c r="J6" s="267"/>
      <c r="K6" s="265"/>
    </row>
    <row r="7" s="1" customFormat="1" ht="15" customHeight="1">
      <c r="B7" s="268"/>
      <c r="C7" s="267" t="s">
        <v>692</v>
      </c>
      <c r="D7" s="267"/>
      <c r="E7" s="267"/>
      <c r="F7" s="267"/>
      <c r="G7" s="267"/>
      <c r="H7" s="267"/>
      <c r="I7" s="267"/>
      <c r="J7" s="267"/>
      <c r="K7" s="265"/>
    </row>
    <row r="8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="1" customFormat="1" ht="15" customHeight="1">
      <c r="B9" s="268"/>
      <c r="C9" s="267" t="s">
        <v>693</v>
      </c>
      <c r="D9" s="267"/>
      <c r="E9" s="267"/>
      <c r="F9" s="267"/>
      <c r="G9" s="267"/>
      <c r="H9" s="267"/>
      <c r="I9" s="267"/>
      <c r="J9" s="267"/>
      <c r="K9" s="265"/>
    </row>
    <row r="10" s="1" customFormat="1" ht="15" customHeight="1">
      <c r="B10" s="268"/>
      <c r="C10" s="267"/>
      <c r="D10" s="267" t="s">
        <v>694</v>
      </c>
      <c r="E10" s="267"/>
      <c r="F10" s="267"/>
      <c r="G10" s="267"/>
      <c r="H10" s="267"/>
      <c r="I10" s="267"/>
      <c r="J10" s="267"/>
      <c r="K10" s="265"/>
    </row>
    <row r="11" s="1" customFormat="1" ht="15" customHeight="1">
      <c r="B11" s="268"/>
      <c r="C11" s="269"/>
      <c r="D11" s="267" t="s">
        <v>695</v>
      </c>
      <c r="E11" s="267"/>
      <c r="F11" s="267"/>
      <c r="G11" s="267"/>
      <c r="H11" s="267"/>
      <c r="I11" s="267"/>
      <c r="J11" s="267"/>
      <c r="K11" s="265"/>
    </row>
    <row r="12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="1" customFormat="1" ht="15" customHeight="1">
      <c r="B13" s="268"/>
      <c r="C13" s="269"/>
      <c r="D13" s="270" t="s">
        <v>696</v>
      </c>
      <c r="E13" s="267"/>
      <c r="F13" s="267"/>
      <c r="G13" s="267"/>
      <c r="H13" s="267"/>
      <c r="I13" s="267"/>
      <c r="J13" s="267"/>
      <c r="K13" s="265"/>
    </row>
    <row r="14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="1" customFormat="1" ht="15" customHeight="1">
      <c r="B15" s="268"/>
      <c r="C15" s="269"/>
      <c r="D15" s="267" t="s">
        <v>697</v>
      </c>
      <c r="E15" s="267"/>
      <c r="F15" s="267"/>
      <c r="G15" s="267"/>
      <c r="H15" s="267"/>
      <c r="I15" s="267"/>
      <c r="J15" s="267"/>
      <c r="K15" s="265"/>
    </row>
    <row r="16" s="1" customFormat="1" ht="15" customHeight="1">
      <c r="B16" s="268"/>
      <c r="C16" s="269"/>
      <c r="D16" s="267" t="s">
        <v>698</v>
      </c>
      <c r="E16" s="267"/>
      <c r="F16" s="267"/>
      <c r="G16" s="267"/>
      <c r="H16" s="267"/>
      <c r="I16" s="267"/>
      <c r="J16" s="267"/>
      <c r="K16" s="265"/>
    </row>
    <row r="17" s="1" customFormat="1" ht="15" customHeight="1">
      <c r="B17" s="268"/>
      <c r="C17" s="269"/>
      <c r="D17" s="267" t="s">
        <v>699</v>
      </c>
      <c r="E17" s="267"/>
      <c r="F17" s="267"/>
      <c r="G17" s="267"/>
      <c r="H17" s="267"/>
      <c r="I17" s="267"/>
      <c r="J17" s="267"/>
      <c r="K17" s="265"/>
    </row>
    <row r="18" s="1" customFormat="1" ht="15" customHeight="1">
      <c r="B18" s="268"/>
      <c r="C18" s="269"/>
      <c r="D18" s="269"/>
      <c r="E18" s="271" t="s">
        <v>79</v>
      </c>
      <c r="F18" s="267" t="s">
        <v>700</v>
      </c>
      <c r="G18" s="267"/>
      <c r="H18" s="267"/>
      <c r="I18" s="267"/>
      <c r="J18" s="267"/>
      <c r="K18" s="265"/>
    </row>
    <row r="19" s="1" customFormat="1" ht="15" customHeight="1">
      <c r="B19" s="268"/>
      <c r="C19" s="269"/>
      <c r="D19" s="269"/>
      <c r="E19" s="271" t="s">
        <v>701</v>
      </c>
      <c r="F19" s="267" t="s">
        <v>702</v>
      </c>
      <c r="G19" s="267"/>
      <c r="H19" s="267"/>
      <c r="I19" s="267"/>
      <c r="J19" s="267"/>
      <c r="K19" s="265"/>
    </row>
    <row r="20" s="1" customFormat="1" ht="15" customHeight="1">
      <c r="B20" s="268"/>
      <c r="C20" s="269"/>
      <c r="D20" s="269"/>
      <c r="E20" s="271" t="s">
        <v>703</v>
      </c>
      <c r="F20" s="267" t="s">
        <v>704</v>
      </c>
      <c r="G20" s="267"/>
      <c r="H20" s="267"/>
      <c r="I20" s="267"/>
      <c r="J20" s="267"/>
      <c r="K20" s="265"/>
    </row>
    <row r="21" s="1" customFormat="1" ht="15" customHeight="1">
      <c r="B21" s="268"/>
      <c r="C21" s="269"/>
      <c r="D21" s="269"/>
      <c r="E21" s="271" t="s">
        <v>705</v>
      </c>
      <c r="F21" s="267" t="s">
        <v>706</v>
      </c>
      <c r="G21" s="267"/>
      <c r="H21" s="267"/>
      <c r="I21" s="267"/>
      <c r="J21" s="267"/>
      <c r="K21" s="265"/>
    </row>
    <row r="22" s="1" customFormat="1" ht="15" customHeight="1">
      <c r="B22" s="268"/>
      <c r="C22" s="269"/>
      <c r="D22" s="269"/>
      <c r="E22" s="271" t="s">
        <v>707</v>
      </c>
      <c r="F22" s="267" t="s">
        <v>708</v>
      </c>
      <c r="G22" s="267"/>
      <c r="H22" s="267"/>
      <c r="I22" s="267"/>
      <c r="J22" s="267"/>
      <c r="K22" s="265"/>
    </row>
    <row r="23" s="1" customFormat="1" ht="15" customHeight="1">
      <c r="B23" s="268"/>
      <c r="C23" s="269"/>
      <c r="D23" s="269"/>
      <c r="E23" s="271" t="s">
        <v>84</v>
      </c>
      <c r="F23" s="267" t="s">
        <v>709</v>
      </c>
      <c r="G23" s="267"/>
      <c r="H23" s="267"/>
      <c r="I23" s="267"/>
      <c r="J23" s="267"/>
      <c r="K23" s="265"/>
    </row>
    <row r="24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="1" customFormat="1" ht="15" customHeight="1">
      <c r="B25" s="268"/>
      <c r="C25" s="267" t="s">
        <v>710</v>
      </c>
      <c r="D25" s="267"/>
      <c r="E25" s="267"/>
      <c r="F25" s="267"/>
      <c r="G25" s="267"/>
      <c r="H25" s="267"/>
      <c r="I25" s="267"/>
      <c r="J25" s="267"/>
      <c r="K25" s="265"/>
    </row>
    <row r="26" s="1" customFormat="1" ht="15" customHeight="1">
      <c r="B26" s="268"/>
      <c r="C26" s="267" t="s">
        <v>711</v>
      </c>
      <c r="D26" s="267"/>
      <c r="E26" s="267"/>
      <c r="F26" s="267"/>
      <c r="G26" s="267"/>
      <c r="H26" s="267"/>
      <c r="I26" s="267"/>
      <c r="J26" s="267"/>
      <c r="K26" s="265"/>
    </row>
    <row r="27" s="1" customFormat="1" ht="15" customHeight="1">
      <c r="B27" s="268"/>
      <c r="C27" s="267"/>
      <c r="D27" s="267" t="s">
        <v>712</v>
      </c>
      <c r="E27" s="267"/>
      <c r="F27" s="267"/>
      <c r="G27" s="267"/>
      <c r="H27" s="267"/>
      <c r="I27" s="267"/>
      <c r="J27" s="267"/>
      <c r="K27" s="265"/>
    </row>
    <row r="28" s="1" customFormat="1" ht="15" customHeight="1">
      <c r="B28" s="268"/>
      <c r="C28" s="269"/>
      <c r="D28" s="267" t="s">
        <v>713</v>
      </c>
      <c r="E28" s="267"/>
      <c r="F28" s="267"/>
      <c r="G28" s="267"/>
      <c r="H28" s="267"/>
      <c r="I28" s="267"/>
      <c r="J28" s="267"/>
      <c r="K28" s="265"/>
    </row>
    <row r="29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="1" customFormat="1" ht="15" customHeight="1">
      <c r="B30" s="268"/>
      <c r="C30" s="269"/>
      <c r="D30" s="267" t="s">
        <v>714</v>
      </c>
      <c r="E30" s="267"/>
      <c r="F30" s="267"/>
      <c r="G30" s="267"/>
      <c r="H30" s="267"/>
      <c r="I30" s="267"/>
      <c r="J30" s="267"/>
      <c r="K30" s="265"/>
    </row>
    <row r="31" s="1" customFormat="1" ht="15" customHeight="1">
      <c r="B31" s="268"/>
      <c r="C31" s="269"/>
      <c r="D31" s="267" t="s">
        <v>715</v>
      </c>
      <c r="E31" s="267"/>
      <c r="F31" s="267"/>
      <c r="G31" s="267"/>
      <c r="H31" s="267"/>
      <c r="I31" s="267"/>
      <c r="J31" s="267"/>
      <c r="K31" s="265"/>
    </row>
    <row r="32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="1" customFormat="1" ht="15" customHeight="1">
      <c r="B33" s="268"/>
      <c r="C33" s="269"/>
      <c r="D33" s="267" t="s">
        <v>716</v>
      </c>
      <c r="E33" s="267"/>
      <c r="F33" s="267"/>
      <c r="G33" s="267"/>
      <c r="H33" s="267"/>
      <c r="I33" s="267"/>
      <c r="J33" s="267"/>
      <c r="K33" s="265"/>
    </row>
    <row r="34" s="1" customFormat="1" ht="15" customHeight="1">
      <c r="B34" s="268"/>
      <c r="C34" s="269"/>
      <c r="D34" s="267" t="s">
        <v>717</v>
      </c>
      <c r="E34" s="267"/>
      <c r="F34" s="267"/>
      <c r="G34" s="267"/>
      <c r="H34" s="267"/>
      <c r="I34" s="267"/>
      <c r="J34" s="267"/>
      <c r="K34" s="265"/>
    </row>
    <row r="35" s="1" customFormat="1" ht="15" customHeight="1">
      <c r="B35" s="268"/>
      <c r="C35" s="269"/>
      <c r="D35" s="267" t="s">
        <v>718</v>
      </c>
      <c r="E35" s="267"/>
      <c r="F35" s="267"/>
      <c r="G35" s="267"/>
      <c r="H35" s="267"/>
      <c r="I35" s="267"/>
      <c r="J35" s="267"/>
      <c r="K35" s="265"/>
    </row>
    <row r="36" s="1" customFormat="1" ht="15" customHeight="1">
      <c r="B36" s="268"/>
      <c r="C36" s="269"/>
      <c r="D36" s="267"/>
      <c r="E36" s="270" t="s">
        <v>115</v>
      </c>
      <c r="F36" s="267"/>
      <c r="G36" s="267" t="s">
        <v>719</v>
      </c>
      <c r="H36" s="267"/>
      <c r="I36" s="267"/>
      <c r="J36" s="267"/>
      <c r="K36" s="265"/>
    </row>
    <row r="37" s="1" customFormat="1" ht="30.75" customHeight="1">
      <c r="B37" s="268"/>
      <c r="C37" s="269"/>
      <c r="D37" s="267"/>
      <c r="E37" s="270" t="s">
        <v>720</v>
      </c>
      <c r="F37" s="267"/>
      <c r="G37" s="267" t="s">
        <v>721</v>
      </c>
      <c r="H37" s="267"/>
      <c r="I37" s="267"/>
      <c r="J37" s="267"/>
      <c r="K37" s="265"/>
    </row>
    <row r="38" s="1" customFormat="1" ht="15" customHeight="1">
      <c r="B38" s="268"/>
      <c r="C38" s="269"/>
      <c r="D38" s="267"/>
      <c r="E38" s="270" t="s">
        <v>54</v>
      </c>
      <c r="F38" s="267"/>
      <c r="G38" s="267" t="s">
        <v>722</v>
      </c>
      <c r="H38" s="267"/>
      <c r="I38" s="267"/>
      <c r="J38" s="267"/>
      <c r="K38" s="265"/>
    </row>
    <row r="39" s="1" customFormat="1" ht="15" customHeight="1">
      <c r="B39" s="268"/>
      <c r="C39" s="269"/>
      <c r="D39" s="267"/>
      <c r="E39" s="270" t="s">
        <v>55</v>
      </c>
      <c r="F39" s="267"/>
      <c r="G39" s="267" t="s">
        <v>723</v>
      </c>
      <c r="H39" s="267"/>
      <c r="I39" s="267"/>
      <c r="J39" s="267"/>
      <c r="K39" s="265"/>
    </row>
    <row r="40" s="1" customFormat="1" ht="15" customHeight="1">
      <c r="B40" s="268"/>
      <c r="C40" s="269"/>
      <c r="D40" s="267"/>
      <c r="E40" s="270" t="s">
        <v>116</v>
      </c>
      <c r="F40" s="267"/>
      <c r="G40" s="267" t="s">
        <v>724</v>
      </c>
      <c r="H40" s="267"/>
      <c r="I40" s="267"/>
      <c r="J40" s="267"/>
      <c r="K40" s="265"/>
    </row>
    <row r="41" s="1" customFormat="1" ht="15" customHeight="1">
      <c r="B41" s="268"/>
      <c r="C41" s="269"/>
      <c r="D41" s="267"/>
      <c r="E41" s="270" t="s">
        <v>117</v>
      </c>
      <c r="F41" s="267"/>
      <c r="G41" s="267" t="s">
        <v>725</v>
      </c>
      <c r="H41" s="267"/>
      <c r="I41" s="267"/>
      <c r="J41" s="267"/>
      <c r="K41" s="265"/>
    </row>
    <row r="42" s="1" customFormat="1" ht="15" customHeight="1">
      <c r="B42" s="268"/>
      <c r="C42" s="269"/>
      <c r="D42" s="267"/>
      <c r="E42" s="270" t="s">
        <v>726</v>
      </c>
      <c r="F42" s="267"/>
      <c r="G42" s="267" t="s">
        <v>727</v>
      </c>
      <c r="H42" s="267"/>
      <c r="I42" s="267"/>
      <c r="J42" s="267"/>
      <c r="K42" s="265"/>
    </row>
    <row r="43" s="1" customFormat="1" ht="15" customHeight="1">
      <c r="B43" s="268"/>
      <c r="C43" s="269"/>
      <c r="D43" s="267"/>
      <c r="E43" s="270"/>
      <c r="F43" s="267"/>
      <c r="G43" s="267" t="s">
        <v>728</v>
      </c>
      <c r="H43" s="267"/>
      <c r="I43" s="267"/>
      <c r="J43" s="267"/>
      <c r="K43" s="265"/>
    </row>
    <row r="44" s="1" customFormat="1" ht="15" customHeight="1">
      <c r="B44" s="268"/>
      <c r="C44" s="269"/>
      <c r="D44" s="267"/>
      <c r="E44" s="270" t="s">
        <v>729</v>
      </c>
      <c r="F44" s="267"/>
      <c r="G44" s="267" t="s">
        <v>730</v>
      </c>
      <c r="H44" s="267"/>
      <c r="I44" s="267"/>
      <c r="J44" s="267"/>
      <c r="K44" s="265"/>
    </row>
    <row r="45" s="1" customFormat="1" ht="15" customHeight="1">
      <c r="B45" s="268"/>
      <c r="C45" s="269"/>
      <c r="D45" s="267"/>
      <c r="E45" s="270" t="s">
        <v>119</v>
      </c>
      <c r="F45" s="267"/>
      <c r="G45" s="267" t="s">
        <v>731</v>
      </c>
      <c r="H45" s="267"/>
      <c r="I45" s="267"/>
      <c r="J45" s="267"/>
      <c r="K45" s="265"/>
    </row>
    <row r="46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="1" customFormat="1" ht="15" customHeight="1">
      <c r="B47" s="268"/>
      <c r="C47" s="269"/>
      <c r="D47" s="267" t="s">
        <v>732</v>
      </c>
      <c r="E47" s="267"/>
      <c r="F47" s="267"/>
      <c r="G47" s="267"/>
      <c r="H47" s="267"/>
      <c r="I47" s="267"/>
      <c r="J47" s="267"/>
      <c r="K47" s="265"/>
    </row>
    <row r="48" s="1" customFormat="1" ht="15" customHeight="1">
      <c r="B48" s="268"/>
      <c r="C48" s="269"/>
      <c r="D48" s="269"/>
      <c r="E48" s="267" t="s">
        <v>733</v>
      </c>
      <c r="F48" s="267"/>
      <c r="G48" s="267"/>
      <c r="H48" s="267"/>
      <c r="I48" s="267"/>
      <c r="J48" s="267"/>
      <c r="K48" s="265"/>
    </row>
    <row r="49" s="1" customFormat="1" ht="15" customHeight="1">
      <c r="B49" s="268"/>
      <c r="C49" s="269"/>
      <c r="D49" s="269"/>
      <c r="E49" s="267" t="s">
        <v>734</v>
      </c>
      <c r="F49" s="267"/>
      <c r="G49" s="267"/>
      <c r="H49" s="267"/>
      <c r="I49" s="267"/>
      <c r="J49" s="267"/>
      <c r="K49" s="265"/>
    </row>
    <row r="50" s="1" customFormat="1" ht="15" customHeight="1">
      <c r="B50" s="268"/>
      <c r="C50" s="269"/>
      <c r="D50" s="269"/>
      <c r="E50" s="267" t="s">
        <v>735</v>
      </c>
      <c r="F50" s="267"/>
      <c r="G50" s="267"/>
      <c r="H50" s="267"/>
      <c r="I50" s="267"/>
      <c r="J50" s="267"/>
      <c r="K50" s="265"/>
    </row>
    <row r="51" s="1" customFormat="1" ht="15" customHeight="1">
      <c r="B51" s="268"/>
      <c r="C51" s="269"/>
      <c r="D51" s="267" t="s">
        <v>736</v>
      </c>
      <c r="E51" s="267"/>
      <c r="F51" s="267"/>
      <c r="G51" s="267"/>
      <c r="H51" s="267"/>
      <c r="I51" s="267"/>
      <c r="J51" s="267"/>
      <c r="K51" s="265"/>
    </row>
    <row r="52" s="1" customFormat="1" ht="25.5" customHeight="1">
      <c r="B52" s="263"/>
      <c r="C52" s="264" t="s">
        <v>737</v>
      </c>
      <c r="D52" s="264"/>
      <c r="E52" s="264"/>
      <c r="F52" s="264"/>
      <c r="G52" s="264"/>
      <c r="H52" s="264"/>
      <c r="I52" s="264"/>
      <c r="J52" s="264"/>
      <c r="K52" s="265"/>
    </row>
    <row r="53" s="1" customFormat="1" ht="5.25" customHeight="1">
      <c r="B53" s="263"/>
      <c r="C53" s="266"/>
      <c r="D53" s="266"/>
      <c r="E53" s="266"/>
      <c r="F53" s="266"/>
      <c r="G53" s="266"/>
      <c r="H53" s="266"/>
      <c r="I53" s="266"/>
      <c r="J53" s="266"/>
      <c r="K53" s="265"/>
    </row>
    <row r="54" s="1" customFormat="1" ht="15" customHeight="1">
      <c r="B54" s="263"/>
      <c r="C54" s="267" t="s">
        <v>738</v>
      </c>
      <c r="D54" s="267"/>
      <c r="E54" s="267"/>
      <c r="F54" s="267"/>
      <c r="G54" s="267"/>
      <c r="H54" s="267"/>
      <c r="I54" s="267"/>
      <c r="J54" s="267"/>
      <c r="K54" s="265"/>
    </row>
    <row r="55" s="1" customFormat="1" ht="15" customHeight="1">
      <c r="B55" s="263"/>
      <c r="C55" s="267" t="s">
        <v>739</v>
      </c>
      <c r="D55" s="267"/>
      <c r="E55" s="267"/>
      <c r="F55" s="267"/>
      <c r="G55" s="267"/>
      <c r="H55" s="267"/>
      <c r="I55" s="267"/>
      <c r="J55" s="267"/>
      <c r="K55" s="265"/>
    </row>
    <row r="56" s="1" customFormat="1" ht="12.75" customHeight="1">
      <c r="B56" s="263"/>
      <c r="C56" s="267"/>
      <c r="D56" s="267"/>
      <c r="E56" s="267"/>
      <c r="F56" s="267"/>
      <c r="G56" s="267"/>
      <c r="H56" s="267"/>
      <c r="I56" s="267"/>
      <c r="J56" s="267"/>
      <c r="K56" s="265"/>
    </row>
    <row r="57" s="1" customFormat="1" ht="15" customHeight="1">
      <c r="B57" s="263"/>
      <c r="C57" s="267" t="s">
        <v>740</v>
      </c>
      <c r="D57" s="267"/>
      <c r="E57" s="267"/>
      <c r="F57" s="267"/>
      <c r="G57" s="267"/>
      <c r="H57" s="267"/>
      <c r="I57" s="267"/>
      <c r="J57" s="267"/>
      <c r="K57" s="265"/>
    </row>
    <row r="58" s="1" customFormat="1" ht="15" customHeight="1">
      <c r="B58" s="263"/>
      <c r="C58" s="269"/>
      <c r="D58" s="267" t="s">
        <v>741</v>
      </c>
      <c r="E58" s="267"/>
      <c r="F58" s="267"/>
      <c r="G58" s="267"/>
      <c r="H58" s="267"/>
      <c r="I58" s="267"/>
      <c r="J58" s="267"/>
      <c r="K58" s="265"/>
    </row>
    <row r="59" s="1" customFormat="1" ht="15" customHeight="1">
      <c r="B59" s="263"/>
      <c r="C59" s="269"/>
      <c r="D59" s="267" t="s">
        <v>742</v>
      </c>
      <c r="E59" s="267"/>
      <c r="F59" s="267"/>
      <c r="G59" s="267"/>
      <c r="H59" s="267"/>
      <c r="I59" s="267"/>
      <c r="J59" s="267"/>
      <c r="K59" s="265"/>
    </row>
    <row r="60" s="1" customFormat="1" ht="15" customHeight="1">
      <c r="B60" s="263"/>
      <c r="C60" s="269"/>
      <c r="D60" s="267" t="s">
        <v>743</v>
      </c>
      <c r="E60" s="267"/>
      <c r="F60" s="267"/>
      <c r="G60" s="267"/>
      <c r="H60" s="267"/>
      <c r="I60" s="267"/>
      <c r="J60" s="267"/>
      <c r="K60" s="265"/>
    </row>
    <row r="61" s="1" customFormat="1" ht="15" customHeight="1">
      <c r="B61" s="263"/>
      <c r="C61" s="269"/>
      <c r="D61" s="267" t="s">
        <v>744</v>
      </c>
      <c r="E61" s="267"/>
      <c r="F61" s="267"/>
      <c r="G61" s="267"/>
      <c r="H61" s="267"/>
      <c r="I61" s="267"/>
      <c r="J61" s="267"/>
      <c r="K61" s="265"/>
    </row>
    <row r="62" s="1" customFormat="1" ht="15" customHeight="1">
      <c r="B62" s="263"/>
      <c r="C62" s="269"/>
      <c r="D62" s="272" t="s">
        <v>745</v>
      </c>
      <c r="E62" s="272"/>
      <c r="F62" s="272"/>
      <c r="G62" s="272"/>
      <c r="H62" s="272"/>
      <c r="I62" s="272"/>
      <c r="J62" s="272"/>
      <c r="K62" s="265"/>
    </row>
    <row r="63" s="1" customFormat="1" ht="15" customHeight="1">
      <c r="B63" s="263"/>
      <c r="C63" s="269"/>
      <c r="D63" s="267" t="s">
        <v>746</v>
      </c>
      <c r="E63" s="267"/>
      <c r="F63" s="267"/>
      <c r="G63" s="267"/>
      <c r="H63" s="267"/>
      <c r="I63" s="267"/>
      <c r="J63" s="267"/>
      <c r="K63" s="265"/>
    </row>
    <row r="64" s="1" customFormat="1" ht="12.75" customHeight="1">
      <c r="B64" s="263"/>
      <c r="C64" s="269"/>
      <c r="D64" s="269"/>
      <c r="E64" s="273"/>
      <c r="F64" s="269"/>
      <c r="G64" s="269"/>
      <c r="H64" s="269"/>
      <c r="I64" s="269"/>
      <c r="J64" s="269"/>
      <c r="K64" s="265"/>
    </row>
    <row r="65" s="1" customFormat="1" ht="15" customHeight="1">
      <c r="B65" s="263"/>
      <c r="C65" s="269"/>
      <c r="D65" s="267" t="s">
        <v>747</v>
      </c>
      <c r="E65" s="267"/>
      <c r="F65" s="267"/>
      <c r="G65" s="267"/>
      <c r="H65" s="267"/>
      <c r="I65" s="267"/>
      <c r="J65" s="267"/>
      <c r="K65" s="265"/>
    </row>
    <row r="66" s="1" customFormat="1" ht="15" customHeight="1">
      <c r="B66" s="263"/>
      <c r="C66" s="269"/>
      <c r="D66" s="272" t="s">
        <v>748</v>
      </c>
      <c r="E66" s="272"/>
      <c r="F66" s="272"/>
      <c r="G66" s="272"/>
      <c r="H66" s="272"/>
      <c r="I66" s="272"/>
      <c r="J66" s="272"/>
      <c r="K66" s="265"/>
    </row>
    <row r="67" s="1" customFormat="1" ht="15" customHeight="1">
      <c r="B67" s="263"/>
      <c r="C67" s="269"/>
      <c r="D67" s="267" t="s">
        <v>749</v>
      </c>
      <c r="E67" s="267"/>
      <c r="F67" s="267"/>
      <c r="G67" s="267"/>
      <c r="H67" s="267"/>
      <c r="I67" s="267"/>
      <c r="J67" s="267"/>
      <c r="K67" s="265"/>
    </row>
    <row r="68" s="1" customFormat="1" ht="15" customHeight="1">
      <c r="B68" s="263"/>
      <c r="C68" s="269"/>
      <c r="D68" s="267" t="s">
        <v>750</v>
      </c>
      <c r="E68" s="267"/>
      <c r="F68" s="267"/>
      <c r="G68" s="267"/>
      <c r="H68" s="267"/>
      <c r="I68" s="267"/>
      <c r="J68" s="267"/>
      <c r="K68" s="265"/>
    </row>
    <row r="69" s="1" customFormat="1" ht="15" customHeight="1">
      <c r="B69" s="263"/>
      <c r="C69" s="269"/>
      <c r="D69" s="267" t="s">
        <v>751</v>
      </c>
      <c r="E69" s="267"/>
      <c r="F69" s="267"/>
      <c r="G69" s="267"/>
      <c r="H69" s="267"/>
      <c r="I69" s="267"/>
      <c r="J69" s="267"/>
      <c r="K69" s="265"/>
    </row>
    <row r="70" s="1" customFormat="1" ht="15" customHeight="1">
      <c r="B70" s="263"/>
      <c r="C70" s="269"/>
      <c r="D70" s="267" t="s">
        <v>752</v>
      </c>
      <c r="E70" s="267"/>
      <c r="F70" s="267"/>
      <c r="G70" s="267"/>
      <c r="H70" s="267"/>
      <c r="I70" s="267"/>
      <c r="J70" s="267"/>
      <c r="K70" s="265"/>
    </row>
    <row r="7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="1" customFormat="1" ht="45" customHeight="1">
      <c r="B75" s="282"/>
      <c r="C75" s="283" t="s">
        <v>753</v>
      </c>
      <c r="D75" s="283"/>
      <c r="E75" s="283"/>
      <c r="F75" s="283"/>
      <c r="G75" s="283"/>
      <c r="H75" s="283"/>
      <c r="I75" s="283"/>
      <c r="J75" s="283"/>
      <c r="K75" s="284"/>
    </row>
    <row r="76" s="1" customFormat="1" ht="17.25" customHeight="1">
      <c r="B76" s="282"/>
      <c r="C76" s="285" t="s">
        <v>754</v>
      </c>
      <c r="D76" s="285"/>
      <c r="E76" s="285"/>
      <c r="F76" s="285" t="s">
        <v>755</v>
      </c>
      <c r="G76" s="286"/>
      <c r="H76" s="285" t="s">
        <v>55</v>
      </c>
      <c r="I76" s="285" t="s">
        <v>58</v>
      </c>
      <c r="J76" s="285" t="s">
        <v>756</v>
      </c>
      <c r="K76" s="284"/>
    </row>
    <row r="77" s="1" customFormat="1" ht="17.25" customHeight="1">
      <c r="B77" s="282"/>
      <c r="C77" s="287" t="s">
        <v>757</v>
      </c>
      <c r="D77" s="287"/>
      <c r="E77" s="287"/>
      <c r="F77" s="288" t="s">
        <v>758</v>
      </c>
      <c r="G77" s="289"/>
      <c r="H77" s="287"/>
      <c r="I77" s="287"/>
      <c r="J77" s="287" t="s">
        <v>759</v>
      </c>
      <c r="K77" s="284"/>
    </row>
    <row r="78" s="1" customFormat="1" ht="5.25" customHeight="1">
      <c r="B78" s="282"/>
      <c r="C78" s="290"/>
      <c r="D78" s="290"/>
      <c r="E78" s="290"/>
      <c r="F78" s="290"/>
      <c r="G78" s="291"/>
      <c r="H78" s="290"/>
      <c r="I78" s="290"/>
      <c r="J78" s="290"/>
      <c r="K78" s="284"/>
    </row>
    <row r="79" s="1" customFormat="1" ht="15" customHeight="1">
      <c r="B79" s="282"/>
      <c r="C79" s="270" t="s">
        <v>54</v>
      </c>
      <c r="D79" s="292"/>
      <c r="E79" s="292"/>
      <c r="F79" s="293" t="s">
        <v>760</v>
      </c>
      <c r="G79" s="294"/>
      <c r="H79" s="270" t="s">
        <v>761</v>
      </c>
      <c r="I79" s="270" t="s">
        <v>762</v>
      </c>
      <c r="J79" s="270">
        <v>20</v>
      </c>
      <c r="K79" s="284"/>
    </row>
    <row r="80" s="1" customFormat="1" ht="15" customHeight="1">
      <c r="B80" s="282"/>
      <c r="C80" s="270" t="s">
        <v>763</v>
      </c>
      <c r="D80" s="270"/>
      <c r="E80" s="270"/>
      <c r="F80" s="293" t="s">
        <v>760</v>
      </c>
      <c r="G80" s="294"/>
      <c r="H80" s="270" t="s">
        <v>764</v>
      </c>
      <c r="I80" s="270" t="s">
        <v>762</v>
      </c>
      <c r="J80" s="270">
        <v>120</v>
      </c>
      <c r="K80" s="284"/>
    </row>
    <row r="81" s="1" customFormat="1" ht="15" customHeight="1">
      <c r="B81" s="295"/>
      <c r="C81" s="270" t="s">
        <v>765</v>
      </c>
      <c r="D81" s="270"/>
      <c r="E81" s="270"/>
      <c r="F81" s="293" t="s">
        <v>766</v>
      </c>
      <c r="G81" s="294"/>
      <c r="H81" s="270" t="s">
        <v>767</v>
      </c>
      <c r="I81" s="270" t="s">
        <v>762</v>
      </c>
      <c r="J81" s="270">
        <v>50</v>
      </c>
      <c r="K81" s="284"/>
    </row>
    <row r="82" s="1" customFormat="1" ht="15" customHeight="1">
      <c r="B82" s="295"/>
      <c r="C82" s="270" t="s">
        <v>768</v>
      </c>
      <c r="D82" s="270"/>
      <c r="E82" s="270"/>
      <c r="F82" s="293" t="s">
        <v>760</v>
      </c>
      <c r="G82" s="294"/>
      <c r="H82" s="270" t="s">
        <v>769</v>
      </c>
      <c r="I82" s="270" t="s">
        <v>770</v>
      </c>
      <c r="J82" s="270"/>
      <c r="K82" s="284"/>
    </row>
    <row r="83" s="1" customFormat="1" ht="15" customHeight="1">
      <c r="B83" s="295"/>
      <c r="C83" s="296" t="s">
        <v>771</v>
      </c>
      <c r="D83" s="296"/>
      <c r="E83" s="296"/>
      <c r="F83" s="297" t="s">
        <v>766</v>
      </c>
      <c r="G83" s="296"/>
      <c r="H83" s="296" t="s">
        <v>772</v>
      </c>
      <c r="I83" s="296" t="s">
        <v>762</v>
      </c>
      <c r="J83" s="296">
        <v>15</v>
      </c>
      <c r="K83" s="284"/>
    </row>
    <row r="84" s="1" customFormat="1" ht="15" customHeight="1">
      <c r="B84" s="295"/>
      <c r="C84" s="296" t="s">
        <v>773</v>
      </c>
      <c r="D84" s="296"/>
      <c r="E84" s="296"/>
      <c r="F84" s="297" t="s">
        <v>766</v>
      </c>
      <c r="G84" s="296"/>
      <c r="H84" s="296" t="s">
        <v>774</v>
      </c>
      <c r="I84" s="296" t="s">
        <v>762</v>
      </c>
      <c r="J84" s="296">
        <v>15</v>
      </c>
      <c r="K84" s="284"/>
    </row>
    <row r="85" s="1" customFormat="1" ht="15" customHeight="1">
      <c r="B85" s="295"/>
      <c r="C85" s="296" t="s">
        <v>775</v>
      </c>
      <c r="D85" s="296"/>
      <c r="E85" s="296"/>
      <c r="F85" s="297" t="s">
        <v>766</v>
      </c>
      <c r="G85" s="296"/>
      <c r="H85" s="296" t="s">
        <v>776</v>
      </c>
      <c r="I85" s="296" t="s">
        <v>762</v>
      </c>
      <c r="J85" s="296">
        <v>20</v>
      </c>
      <c r="K85" s="284"/>
    </row>
    <row r="86" s="1" customFormat="1" ht="15" customHeight="1">
      <c r="B86" s="295"/>
      <c r="C86" s="296" t="s">
        <v>777</v>
      </c>
      <c r="D86" s="296"/>
      <c r="E86" s="296"/>
      <c r="F86" s="297" t="s">
        <v>766</v>
      </c>
      <c r="G86" s="296"/>
      <c r="H86" s="296" t="s">
        <v>778</v>
      </c>
      <c r="I86" s="296" t="s">
        <v>762</v>
      </c>
      <c r="J86" s="296">
        <v>20</v>
      </c>
      <c r="K86" s="284"/>
    </row>
    <row r="87" s="1" customFormat="1" ht="15" customHeight="1">
      <c r="B87" s="295"/>
      <c r="C87" s="270" t="s">
        <v>779</v>
      </c>
      <c r="D87" s="270"/>
      <c r="E87" s="270"/>
      <c r="F87" s="293" t="s">
        <v>766</v>
      </c>
      <c r="G87" s="294"/>
      <c r="H87" s="270" t="s">
        <v>780</v>
      </c>
      <c r="I87" s="270" t="s">
        <v>762</v>
      </c>
      <c r="J87" s="270">
        <v>50</v>
      </c>
      <c r="K87" s="284"/>
    </row>
    <row r="88" s="1" customFormat="1" ht="15" customHeight="1">
      <c r="B88" s="295"/>
      <c r="C88" s="270" t="s">
        <v>781</v>
      </c>
      <c r="D88" s="270"/>
      <c r="E88" s="270"/>
      <c r="F88" s="293" t="s">
        <v>766</v>
      </c>
      <c r="G88" s="294"/>
      <c r="H88" s="270" t="s">
        <v>782</v>
      </c>
      <c r="I88" s="270" t="s">
        <v>762</v>
      </c>
      <c r="J88" s="270">
        <v>20</v>
      </c>
      <c r="K88" s="284"/>
    </row>
    <row r="89" s="1" customFormat="1" ht="15" customHeight="1">
      <c r="B89" s="295"/>
      <c r="C89" s="270" t="s">
        <v>783</v>
      </c>
      <c r="D89" s="270"/>
      <c r="E89" s="270"/>
      <c r="F89" s="293" t="s">
        <v>766</v>
      </c>
      <c r="G89" s="294"/>
      <c r="H89" s="270" t="s">
        <v>784</v>
      </c>
      <c r="I89" s="270" t="s">
        <v>762</v>
      </c>
      <c r="J89" s="270">
        <v>20</v>
      </c>
      <c r="K89" s="284"/>
    </row>
    <row r="90" s="1" customFormat="1" ht="15" customHeight="1">
      <c r="B90" s="295"/>
      <c r="C90" s="270" t="s">
        <v>785</v>
      </c>
      <c r="D90" s="270"/>
      <c r="E90" s="270"/>
      <c r="F90" s="293" t="s">
        <v>766</v>
      </c>
      <c r="G90" s="294"/>
      <c r="H90" s="270" t="s">
        <v>786</v>
      </c>
      <c r="I90" s="270" t="s">
        <v>762</v>
      </c>
      <c r="J90" s="270">
        <v>50</v>
      </c>
      <c r="K90" s="284"/>
    </row>
    <row r="91" s="1" customFormat="1" ht="15" customHeight="1">
      <c r="B91" s="295"/>
      <c r="C91" s="270" t="s">
        <v>787</v>
      </c>
      <c r="D91" s="270"/>
      <c r="E91" s="270"/>
      <c r="F91" s="293" t="s">
        <v>766</v>
      </c>
      <c r="G91" s="294"/>
      <c r="H91" s="270" t="s">
        <v>787</v>
      </c>
      <c r="I91" s="270" t="s">
        <v>762</v>
      </c>
      <c r="J91" s="270">
        <v>50</v>
      </c>
      <c r="K91" s="284"/>
    </row>
    <row r="92" s="1" customFormat="1" ht="15" customHeight="1">
      <c r="B92" s="295"/>
      <c r="C92" s="270" t="s">
        <v>788</v>
      </c>
      <c r="D92" s="270"/>
      <c r="E92" s="270"/>
      <c r="F92" s="293" t="s">
        <v>766</v>
      </c>
      <c r="G92" s="294"/>
      <c r="H92" s="270" t="s">
        <v>789</v>
      </c>
      <c r="I92" s="270" t="s">
        <v>762</v>
      </c>
      <c r="J92" s="270">
        <v>255</v>
      </c>
      <c r="K92" s="284"/>
    </row>
    <row r="93" s="1" customFormat="1" ht="15" customHeight="1">
      <c r="B93" s="295"/>
      <c r="C93" s="270" t="s">
        <v>790</v>
      </c>
      <c r="D93" s="270"/>
      <c r="E93" s="270"/>
      <c r="F93" s="293" t="s">
        <v>760</v>
      </c>
      <c r="G93" s="294"/>
      <c r="H93" s="270" t="s">
        <v>791</v>
      </c>
      <c r="I93" s="270" t="s">
        <v>792</v>
      </c>
      <c r="J93" s="270"/>
      <c r="K93" s="284"/>
    </row>
    <row r="94" s="1" customFormat="1" ht="15" customHeight="1">
      <c r="B94" s="295"/>
      <c r="C94" s="270" t="s">
        <v>793</v>
      </c>
      <c r="D94" s="270"/>
      <c r="E94" s="270"/>
      <c r="F94" s="293" t="s">
        <v>760</v>
      </c>
      <c r="G94" s="294"/>
      <c r="H94" s="270" t="s">
        <v>794</v>
      </c>
      <c r="I94" s="270" t="s">
        <v>795</v>
      </c>
      <c r="J94" s="270"/>
      <c r="K94" s="284"/>
    </row>
    <row r="95" s="1" customFormat="1" ht="15" customHeight="1">
      <c r="B95" s="295"/>
      <c r="C95" s="270" t="s">
        <v>796</v>
      </c>
      <c r="D95" s="270"/>
      <c r="E95" s="270"/>
      <c r="F95" s="293" t="s">
        <v>760</v>
      </c>
      <c r="G95" s="294"/>
      <c r="H95" s="270" t="s">
        <v>796</v>
      </c>
      <c r="I95" s="270" t="s">
        <v>795</v>
      </c>
      <c r="J95" s="270"/>
      <c r="K95" s="284"/>
    </row>
    <row r="96" s="1" customFormat="1" ht="15" customHeight="1">
      <c r="B96" s="295"/>
      <c r="C96" s="270" t="s">
        <v>39</v>
      </c>
      <c r="D96" s="270"/>
      <c r="E96" s="270"/>
      <c r="F96" s="293" t="s">
        <v>760</v>
      </c>
      <c r="G96" s="294"/>
      <c r="H96" s="270" t="s">
        <v>797</v>
      </c>
      <c r="I96" s="270" t="s">
        <v>795</v>
      </c>
      <c r="J96" s="270"/>
      <c r="K96" s="284"/>
    </row>
    <row r="97" s="1" customFormat="1" ht="15" customHeight="1">
      <c r="B97" s="295"/>
      <c r="C97" s="270" t="s">
        <v>49</v>
      </c>
      <c r="D97" s="270"/>
      <c r="E97" s="270"/>
      <c r="F97" s="293" t="s">
        <v>760</v>
      </c>
      <c r="G97" s="294"/>
      <c r="H97" s="270" t="s">
        <v>798</v>
      </c>
      <c r="I97" s="270" t="s">
        <v>795</v>
      </c>
      <c r="J97" s="270"/>
      <c r="K97" s="284"/>
    </row>
    <row r="98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="1" customFormat="1" ht="45" customHeight="1">
      <c r="B102" s="282"/>
      <c r="C102" s="283" t="s">
        <v>799</v>
      </c>
      <c r="D102" s="283"/>
      <c r="E102" s="283"/>
      <c r="F102" s="283"/>
      <c r="G102" s="283"/>
      <c r="H102" s="283"/>
      <c r="I102" s="283"/>
      <c r="J102" s="283"/>
      <c r="K102" s="284"/>
    </row>
    <row r="103" s="1" customFormat="1" ht="17.25" customHeight="1">
      <c r="B103" s="282"/>
      <c r="C103" s="285" t="s">
        <v>754</v>
      </c>
      <c r="D103" s="285"/>
      <c r="E103" s="285"/>
      <c r="F103" s="285" t="s">
        <v>755</v>
      </c>
      <c r="G103" s="286"/>
      <c r="H103" s="285" t="s">
        <v>55</v>
      </c>
      <c r="I103" s="285" t="s">
        <v>58</v>
      </c>
      <c r="J103" s="285" t="s">
        <v>756</v>
      </c>
      <c r="K103" s="284"/>
    </row>
    <row r="104" s="1" customFormat="1" ht="17.25" customHeight="1">
      <c r="B104" s="282"/>
      <c r="C104" s="287" t="s">
        <v>757</v>
      </c>
      <c r="D104" s="287"/>
      <c r="E104" s="287"/>
      <c r="F104" s="288" t="s">
        <v>758</v>
      </c>
      <c r="G104" s="289"/>
      <c r="H104" s="287"/>
      <c r="I104" s="287"/>
      <c r="J104" s="287" t="s">
        <v>759</v>
      </c>
      <c r="K104" s="284"/>
    </row>
    <row r="105" s="1" customFormat="1" ht="5.25" customHeight="1">
      <c r="B105" s="282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="1" customFormat="1" ht="15" customHeight="1">
      <c r="B106" s="282"/>
      <c r="C106" s="270" t="s">
        <v>54</v>
      </c>
      <c r="D106" s="292"/>
      <c r="E106" s="292"/>
      <c r="F106" s="293" t="s">
        <v>760</v>
      </c>
      <c r="G106" s="270"/>
      <c r="H106" s="270" t="s">
        <v>800</v>
      </c>
      <c r="I106" s="270" t="s">
        <v>762</v>
      </c>
      <c r="J106" s="270">
        <v>20</v>
      </c>
      <c r="K106" s="284"/>
    </row>
    <row r="107" s="1" customFormat="1" ht="15" customHeight="1">
      <c r="B107" s="282"/>
      <c r="C107" s="270" t="s">
        <v>763</v>
      </c>
      <c r="D107" s="270"/>
      <c r="E107" s="270"/>
      <c r="F107" s="293" t="s">
        <v>760</v>
      </c>
      <c r="G107" s="270"/>
      <c r="H107" s="270" t="s">
        <v>800</v>
      </c>
      <c r="I107" s="270" t="s">
        <v>762</v>
      </c>
      <c r="J107" s="270">
        <v>120</v>
      </c>
      <c r="K107" s="284"/>
    </row>
    <row r="108" s="1" customFormat="1" ht="15" customHeight="1">
      <c r="B108" s="295"/>
      <c r="C108" s="270" t="s">
        <v>765</v>
      </c>
      <c r="D108" s="270"/>
      <c r="E108" s="270"/>
      <c r="F108" s="293" t="s">
        <v>766</v>
      </c>
      <c r="G108" s="270"/>
      <c r="H108" s="270" t="s">
        <v>800</v>
      </c>
      <c r="I108" s="270" t="s">
        <v>762</v>
      </c>
      <c r="J108" s="270">
        <v>50</v>
      </c>
      <c r="K108" s="284"/>
    </row>
    <row r="109" s="1" customFormat="1" ht="15" customHeight="1">
      <c r="B109" s="295"/>
      <c r="C109" s="270" t="s">
        <v>768</v>
      </c>
      <c r="D109" s="270"/>
      <c r="E109" s="270"/>
      <c r="F109" s="293" t="s">
        <v>760</v>
      </c>
      <c r="G109" s="270"/>
      <c r="H109" s="270" t="s">
        <v>800</v>
      </c>
      <c r="I109" s="270" t="s">
        <v>770</v>
      </c>
      <c r="J109" s="270"/>
      <c r="K109" s="284"/>
    </row>
    <row r="110" s="1" customFormat="1" ht="15" customHeight="1">
      <c r="B110" s="295"/>
      <c r="C110" s="270" t="s">
        <v>779</v>
      </c>
      <c r="D110" s="270"/>
      <c r="E110" s="270"/>
      <c r="F110" s="293" t="s">
        <v>766</v>
      </c>
      <c r="G110" s="270"/>
      <c r="H110" s="270" t="s">
        <v>800</v>
      </c>
      <c r="I110" s="270" t="s">
        <v>762</v>
      </c>
      <c r="J110" s="270">
        <v>50</v>
      </c>
      <c r="K110" s="284"/>
    </row>
    <row r="111" s="1" customFormat="1" ht="15" customHeight="1">
      <c r="B111" s="295"/>
      <c r="C111" s="270" t="s">
        <v>787</v>
      </c>
      <c r="D111" s="270"/>
      <c r="E111" s="270"/>
      <c r="F111" s="293" t="s">
        <v>766</v>
      </c>
      <c r="G111" s="270"/>
      <c r="H111" s="270" t="s">
        <v>800</v>
      </c>
      <c r="I111" s="270" t="s">
        <v>762</v>
      </c>
      <c r="J111" s="270">
        <v>50</v>
      </c>
      <c r="K111" s="284"/>
    </row>
    <row r="112" s="1" customFormat="1" ht="15" customHeight="1">
      <c r="B112" s="295"/>
      <c r="C112" s="270" t="s">
        <v>785</v>
      </c>
      <c r="D112" s="270"/>
      <c r="E112" s="270"/>
      <c r="F112" s="293" t="s">
        <v>766</v>
      </c>
      <c r="G112" s="270"/>
      <c r="H112" s="270" t="s">
        <v>800</v>
      </c>
      <c r="I112" s="270" t="s">
        <v>762</v>
      </c>
      <c r="J112" s="270">
        <v>50</v>
      </c>
      <c r="K112" s="284"/>
    </row>
    <row r="113" s="1" customFormat="1" ht="15" customHeight="1">
      <c r="B113" s="295"/>
      <c r="C113" s="270" t="s">
        <v>54</v>
      </c>
      <c r="D113" s="270"/>
      <c r="E113" s="270"/>
      <c r="F113" s="293" t="s">
        <v>760</v>
      </c>
      <c r="G113" s="270"/>
      <c r="H113" s="270" t="s">
        <v>801</v>
      </c>
      <c r="I113" s="270" t="s">
        <v>762</v>
      </c>
      <c r="J113" s="270">
        <v>20</v>
      </c>
      <c r="K113" s="284"/>
    </row>
    <row r="114" s="1" customFormat="1" ht="15" customHeight="1">
      <c r="B114" s="295"/>
      <c r="C114" s="270" t="s">
        <v>802</v>
      </c>
      <c r="D114" s="270"/>
      <c r="E114" s="270"/>
      <c r="F114" s="293" t="s">
        <v>760</v>
      </c>
      <c r="G114" s="270"/>
      <c r="H114" s="270" t="s">
        <v>803</v>
      </c>
      <c r="I114" s="270" t="s">
        <v>762</v>
      </c>
      <c r="J114" s="270">
        <v>120</v>
      </c>
      <c r="K114" s="284"/>
    </row>
    <row r="115" s="1" customFormat="1" ht="15" customHeight="1">
      <c r="B115" s="295"/>
      <c r="C115" s="270" t="s">
        <v>39</v>
      </c>
      <c r="D115" s="270"/>
      <c r="E115" s="270"/>
      <c r="F115" s="293" t="s">
        <v>760</v>
      </c>
      <c r="G115" s="270"/>
      <c r="H115" s="270" t="s">
        <v>804</v>
      </c>
      <c r="I115" s="270" t="s">
        <v>795</v>
      </c>
      <c r="J115" s="270"/>
      <c r="K115" s="284"/>
    </row>
    <row r="116" s="1" customFormat="1" ht="15" customHeight="1">
      <c r="B116" s="295"/>
      <c r="C116" s="270" t="s">
        <v>49</v>
      </c>
      <c r="D116" s="270"/>
      <c r="E116" s="270"/>
      <c r="F116" s="293" t="s">
        <v>760</v>
      </c>
      <c r="G116" s="270"/>
      <c r="H116" s="270" t="s">
        <v>805</v>
      </c>
      <c r="I116" s="270" t="s">
        <v>795</v>
      </c>
      <c r="J116" s="270"/>
      <c r="K116" s="284"/>
    </row>
    <row r="117" s="1" customFormat="1" ht="15" customHeight="1">
      <c r="B117" s="295"/>
      <c r="C117" s="270" t="s">
        <v>58</v>
      </c>
      <c r="D117" s="270"/>
      <c r="E117" s="270"/>
      <c r="F117" s="293" t="s">
        <v>760</v>
      </c>
      <c r="G117" s="270"/>
      <c r="H117" s="270" t="s">
        <v>806</v>
      </c>
      <c r="I117" s="270" t="s">
        <v>807</v>
      </c>
      <c r="J117" s="270"/>
      <c r="K117" s="284"/>
    </row>
    <row r="118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="1" customFormat="1" ht="18.75" customHeight="1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="1" customFormat="1" ht="45" customHeight="1">
      <c r="B122" s="311"/>
      <c r="C122" s="261" t="s">
        <v>808</v>
      </c>
      <c r="D122" s="261"/>
      <c r="E122" s="261"/>
      <c r="F122" s="261"/>
      <c r="G122" s="261"/>
      <c r="H122" s="261"/>
      <c r="I122" s="261"/>
      <c r="J122" s="261"/>
      <c r="K122" s="312"/>
    </row>
    <row r="123" s="1" customFormat="1" ht="17.25" customHeight="1">
      <c r="B123" s="313"/>
      <c r="C123" s="285" t="s">
        <v>754</v>
      </c>
      <c r="D123" s="285"/>
      <c r="E123" s="285"/>
      <c r="F123" s="285" t="s">
        <v>755</v>
      </c>
      <c r="G123" s="286"/>
      <c r="H123" s="285" t="s">
        <v>55</v>
      </c>
      <c r="I123" s="285" t="s">
        <v>58</v>
      </c>
      <c r="J123" s="285" t="s">
        <v>756</v>
      </c>
      <c r="K123" s="314"/>
    </row>
    <row r="124" s="1" customFormat="1" ht="17.25" customHeight="1">
      <c r="B124" s="313"/>
      <c r="C124" s="287" t="s">
        <v>757</v>
      </c>
      <c r="D124" s="287"/>
      <c r="E124" s="287"/>
      <c r="F124" s="288" t="s">
        <v>758</v>
      </c>
      <c r="G124" s="289"/>
      <c r="H124" s="287"/>
      <c r="I124" s="287"/>
      <c r="J124" s="287" t="s">
        <v>759</v>
      </c>
      <c r="K124" s="314"/>
    </row>
    <row r="125" s="1" customFormat="1" ht="5.25" customHeight="1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="1" customFormat="1" ht="15" customHeight="1">
      <c r="B126" s="315"/>
      <c r="C126" s="270" t="s">
        <v>763</v>
      </c>
      <c r="D126" s="292"/>
      <c r="E126" s="292"/>
      <c r="F126" s="293" t="s">
        <v>760</v>
      </c>
      <c r="G126" s="270"/>
      <c r="H126" s="270" t="s">
        <v>800</v>
      </c>
      <c r="I126" s="270" t="s">
        <v>762</v>
      </c>
      <c r="J126" s="270">
        <v>120</v>
      </c>
      <c r="K126" s="318"/>
    </row>
    <row r="127" s="1" customFormat="1" ht="15" customHeight="1">
      <c r="B127" s="315"/>
      <c r="C127" s="270" t="s">
        <v>809</v>
      </c>
      <c r="D127" s="270"/>
      <c r="E127" s="270"/>
      <c r="F127" s="293" t="s">
        <v>760</v>
      </c>
      <c r="G127" s="270"/>
      <c r="H127" s="270" t="s">
        <v>810</v>
      </c>
      <c r="I127" s="270" t="s">
        <v>762</v>
      </c>
      <c r="J127" s="270" t="s">
        <v>811</v>
      </c>
      <c r="K127" s="318"/>
    </row>
    <row r="128" s="1" customFormat="1" ht="15" customHeight="1">
      <c r="B128" s="315"/>
      <c r="C128" s="270" t="s">
        <v>84</v>
      </c>
      <c r="D128" s="270"/>
      <c r="E128" s="270"/>
      <c r="F128" s="293" t="s">
        <v>760</v>
      </c>
      <c r="G128" s="270"/>
      <c r="H128" s="270" t="s">
        <v>812</v>
      </c>
      <c r="I128" s="270" t="s">
        <v>762</v>
      </c>
      <c r="J128" s="270" t="s">
        <v>811</v>
      </c>
      <c r="K128" s="318"/>
    </row>
    <row r="129" s="1" customFormat="1" ht="15" customHeight="1">
      <c r="B129" s="315"/>
      <c r="C129" s="270" t="s">
        <v>771</v>
      </c>
      <c r="D129" s="270"/>
      <c r="E129" s="270"/>
      <c r="F129" s="293" t="s">
        <v>766</v>
      </c>
      <c r="G129" s="270"/>
      <c r="H129" s="270" t="s">
        <v>772</v>
      </c>
      <c r="I129" s="270" t="s">
        <v>762</v>
      </c>
      <c r="J129" s="270">
        <v>15</v>
      </c>
      <c r="K129" s="318"/>
    </row>
    <row r="130" s="1" customFormat="1" ht="15" customHeight="1">
      <c r="B130" s="315"/>
      <c r="C130" s="296" t="s">
        <v>773</v>
      </c>
      <c r="D130" s="296"/>
      <c r="E130" s="296"/>
      <c r="F130" s="297" t="s">
        <v>766</v>
      </c>
      <c r="G130" s="296"/>
      <c r="H130" s="296" t="s">
        <v>774</v>
      </c>
      <c r="I130" s="296" t="s">
        <v>762</v>
      </c>
      <c r="J130" s="296">
        <v>15</v>
      </c>
      <c r="K130" s="318"/>
    </row>
    <row r="131" s="1" customFormat="1" ht="15" customHeight="1">
      <c r="B131" s="315"/>
      <c r="C131" s="296" t="s">
        <v>775</v>
      </c>
      <c r="D131" s="296"/>
      <c r="E131" s="296"/>
      <c r="F131" s="297" t="s">
        <v>766</v>
      </c>
      <c r="G131" s="296"/>
      <c r="H131" s="296" t="s">
        <v>776</v>
      </c>
      <c r="I131" s="296" t="s">
        <v>762</v>
      </c>
      <c r="J131" s="296">
        <v>20</v>
      </c>
      <c r="K131" s="318"/>
    </row>
    <row r="132" s="1" customFormat="1" ht="15" customHeight="1">
      <c r="B132" s="315"/>
      <c r="C132" s="296" t="s">
        <v>777</v>
      </c>
      <c r="D132" s="296"/>
      <c r="E132" s="296"/>
      <c r="F132" s="297" t="s">
        <v>766</v>
      </c>
      <c r="G132" s="296"/>
      <c r="H132" s="296" t="s">
        <v>778</v>
      </c>
      <c r="I132" s="296" t="s">
        <v>762</v>
      </c>
      <c r="J132" s="296">
        <v>20</v>
      </c>
      <c r="K132" s="318"/>
    </row>
    <row r="133" s="1" customFormat="1" ht="15" customHeight="1">
      <c r="B133" s="315"/>
      <c r="C133" s="270" t="s">
        <v>765</v>
      </c>
      <c r="D133" s="270"/>
      <c r="E133" s="270"/>
      <c r="F133" s="293" t="s">
        <v>766</v>
      </c>
      <c r="G133" s="270"/>
      <c r="H133" s="270" t="s">
        <v>800</v>
      </c>
      <c r="I133" s="270" t="s">
        <v>762</v>
      </c>
      <c r="J133" s="270">
        <v>50</v>
      </c>
      <c r="K133" s="318"/>
    </row>
    <row r="134" s="1" customFormat="1" ht="15" customHeight="1">
      <c r="B134" s="315"/>
      <c r="C134" s="270" t="s">
        <v>779</v>
      </c>
      <c r="D134" s="270"/>
      <c r="E134" s="270"/>
      <c r="F134" s="293" t="s">
        <v>766</v>
      </c>
      <c r="G134" s="270"/>
      <c r="H134" s="270" t="s">
        <v>800</v>
      </c>
      <c r="I134" s="270" t="s">
        <v>762</v>
      </c>
      <c r="J134" s="270">
        <v>50</v>
      </c>
      <c r="K134" s="318"/>
    </row>
    <row r="135" s="1" customFormat="1" ht="15" customHeight="1">
      <c r="B135" s="315"/>
      <c r="C135" s="270" t="s">
        <v>785</v>
      </c>
      <c r="D135" s="270"/>
      <c r="E135" s="270"/>
      <c r="F135" s="293" t="s">
        <v>766</v>
      </c>
      <c r="G135" s="270"/>
      <c r="H135" s="270" t="s">
        <v>800</v>
      </c>
      <c r="I135" s="270" t="s">
        <v>762</v>
      </c>
      <c r="J135" s="270">
        <v>50</v>
      </c>
      <c r="K135" s="318"/>
    </row>
    <row r="136" s="1" customFormat="1" ht="15" customHeight="1">
      <c r="B136" s="315"/>
      <c r="C136" s="270" t="s">
        <v>787</v>
      </c>
      <c r="D136" s="270"/>
      <c r="E136" s="270"/>
      <c r="F136" s="293" t="s">
        <v>766</v>
      </c>
      <c r="G136" s="270"/>
      <c r="H136" s="270" t="s">
        <v>800</v>
      </c>
      <c r="I136" s="270" t="s">
        <v>762</v>
      </c>
      <c r="J136" s="270">
        <v>50</v>
      </c>
      <c r="K136" s="318"/>
    </row>
    <row r="137" s="1" customFormat="1" ht="15" customHeight="1">
      <c r="B137" s="315"/>
      <c r="C137" s="270" t="s">
        <v>788</v>
      </c>
      <c r="D137" s="270"/>
      <c r="E137" s="270"/>
      <c r="F137" s="293" t="s">
        <v>766</v>
      </c>
      <c r="G137" s="270"/>
      <c r="H137" s="270" t="s">
        <v>813</v>
      </c>
      <c r="I137" s="270" t="s">
        <v>762</v>
      </c>
      <c r="J137" s="270">
        <v>255</v>
      </c>
      <c r="K137" s="318"/>
    </row>
    <row r="138" s="1" customFormat="1" ht="15" customHeight="1">
      <c r="B138" s="315"/>
      <c r="C138" s="270" t="s">
        <v>790</v>
      </c>
      <c r="D138" s="270"/>
      <c r="E138" s="270"/>
      <c r="F138" s="293" t="s">
        <v>760</v>
      </c>
      <c r="G138" s="270"/>
      <c r="H138" s="270" t="s">
        <v>814</v>
      </c>
      <c r="I138" s="270" t="s">
        <v>792</v>
      </c>
      <c r="J138" s="270"/>
      <c r="K138" s="318"/>
    </row>
    <row r="139" s="1" customFormat="1" ht="15" customHeight="1">
      <c r="B139" s="315"/>
      <c r="C139" s="270" t="s">
        <v>793</v>
      </c>
      <c r="D139" s="270"/>
      <c r="E139" s="270"/>
      <c r="F139" s="293" t="s">
        <v>760</v>
      </c>
      <c r="G139" s="270"/>
      <c r="H139" s="270" t="s">
        <v>815</v>
      </c>
      <c r="I139" s="270" t="s">
        <v>795</v>
      </c>
      <c r="J139" s="270"/>
      <c r="K139" s="318"/>
    </row>
    <row r="140" s="1" customFormat="1" ht="15" customHeight="1">
      <c r="B140" s="315"/>
      <c r="C140" s="270" t="s">
        <v>796</v>
      </c>
      <c r="D140" s="270"/>
      <c r="E140" s="270"/>
      <c r="F140" s="293" t="s">
        <v>760</v>
      </c>
      <c r="G140" s="270"/>
      <c r="H140" s="270" t="s">
        <v>796</v>
      </c>
      <c r="I140" s="270" t="s">
        <v>795</v>
      </c>
      <c r="J140" s="270"/>
      <c r="K140" s="318"/>
    </row>
    <row r="141" s="1" customFormat="1" ht="15" customHeight="1">
      <c r="B141" s="315"/>
      <c r="C141" s="270" t="s">
        <v>39</v>
      </c>
      <c r="D141" s="270"/>
      <c r="E141" s="270"/>
      <c r="F141" s="293" t="s">
        <v>760</v>
      </c>
      <c r="G141" s="270"/>
      <c r="H141" s="270" t="s">
        <v>816</v>
      </c>
      <c r="I141" s="270" t="s">
        <v>795</v>
      </c>
      <c r="J141" s="270"/>
      <c r="K141" s="318"/>
    </row>
    <row r="142" s="1" customFormat="1" ht="15" customHeight="1">
      <c r="B142" s="315"/>
      <c r="C142" s="270" t="s">
        <v>817</v>
      </c>
      <c r="D142" s="270"/>
      <c r="E142" s="270"/>
      <c r="F142" s="293" t="s">
        <v>760</v>
      </c>
      <c r="G142" s="270"/>
      <c r="H142" s="270" t="s">
        <v>818</v>
      </c>
      <c r="I142" s="270" t="s">
        <v>795</v>
      </c>
      <c r="J142" s="270"/>
      <c r="K142" s="318"/>
    </row>
    <row r="143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="1" customFormat="1" ht="18.75" customHeight="1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="1" customFormat="1" ht="45" customHeight="1">
      <c r="B147" s="282"/>
      <c r="C147" s="283" t="s">
        <v>819</v>
      </c>
      <c r="D147" s="283"/>
      <c r="E147" s="283"/>
      <c r="F147" s="283"/>
      <c r="G147" s="283"/>
      <c r="H147" s="283"/>
      <c r="I147" s="283"/>
      <c r="J147" s="283"/>
      <c r="K147" s="284"/>
    </row>
    <row r="148" s="1" customFormat="1" ht="17.25" customHeight="1">
      <c r="B148" s="282"/>
      <c r="C148" s="285" t="s">
        <v>754</v>
      </c>
      <c r="D148" s="285"/>
      <c r="E148" s="285"/>
      <c r="F148" s="285" t="s">
        <v>755</v>
      </c>
      <c r="G148" s="286"/>
      <c r="H148" s="285" t="s">
        <v>55</v>
      </c>
      <c r="I148" s="285" t="s">
        <v>58</v>
      </c>
      <c r="J148" s="285" t="s">
        <v>756</v>
      </c>
      <c r="K148" s="284"/>
    </row>
    <row r="149" s="1" customFormat="1" ht="17.25" customHeight="1">
      <c r="B149" s="282"/>
      <c r="C149" s="287" t="s">
        <v>757</v>
      </c>
      <c r="D149" s="287"/>
      <c r="E149" s="287"/>
      <c r="F149" s="288" t="s">
        <v>758</v>
      </c>
      <c r="G149" s="289"/>
      <c r="H149" s="287"/>
      <c r="I149" s="287"/>
      <c r="J149" s="287" t="s">
        <v>759</v>
      </c>
      <c r="K149" s="284"/>
    </row>
    <row r="150" s="1" customFormat="1" ht="5.25" customHeight="1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="1" customFormat="1" ht="15" customHeight="1">
      <c r="B151" s="295"/>
      <c r="C151" s="322" t="s">
        <v>763</v>
      </c>
      <c r="D151" s="270"/>
      <c r="E151" s="270"/>
      <c r="F151" s="323" t="s">
        <v>760</v>
      </c>
      <c r="G151" s="270"/>
      <c r="H151" s="322" t="s">
        <v>800</v>
      </c>
      <c r="I151" s="322" t="s">
        <v>762</v>
      </c>
      <c r="J151" s="322">
        <v>120</v>
      </c>
      <c r="K151" s="318"/>
    </row>
    <row r="152" s="1" customFormat="1" ht="15" customHeight="1">
      <c r="B152" s="295"/>
      <c r="C152" s="322" t="s">
        <v>809</v>
      </c>
      <c r="D152" s="270"/>
      <c r="E152" s="270"/>
      <c r="F152" s="323" t="s">
        <v>760</v>
      </c>
      <c r="G152" s="270"/>
      <c r="H152" s="322" t="s">
        <v>820</v>
      </c>
      <c r="I152" s="322" t="s">
        <v>762</v>
      </c>
      <c r="J152" s="322" t="s">
        <v>811</v>
      </c>
      <c r="K152" s="318"/>
    </row>
    <row r="153" s="1" customFormat="1" ht="15" customHeight="1">
      <c r="B153" s="295"/>
      <c r="C153" s="322" t="s">
        <v>84</v>
      </c>
      <c r="D153" s="270"/>
      <c r="E153" s="270"/>
      <c r="F153" s="323" t="s">
        <v>760</v>
      </c>
      <c r="G153" s="270"/>
      <c r="H153" s="322" t="s">
        <v>821</v>
      </c>
      <c r="I153" s="322" t="s">
        <v>762</v>
      </c>
      <c r="J153" s="322" t="s">
        <v>811</v>
      </c>
      <c r="K153" s="318"/>
    </row>
    <row r="154" s="1" customFormat="1" ht="15" customHeight="1">
      <c r="B154" s="295"/>
      <c r="C154" s="322" t="s">
        <v>765</v>
      </c>
      <c r="D154" s="270"/>
      <c r="E154" s="270"/>
      <c r="F154" s="323" t="s">
        <v>766</v>
      </c>
      <c r="G154" s="270"/>
      <c r="H154" s="322" t="s">
        <v>800</v>
      </c>
      <c r="I154" s="322" t="s">
        <v>762</v>
      </c>
      <c r="J154" s="322">
        <v>50</v>
      </c>
      <c r="K154" s="318"/>
    </row>
    <row r="155" s="1" customFormat="1" ht="15" customHeight="1">
      <c r="B155" s="295"/>
      <c r="C155" s="322" t="s">
        <v>768</v>
      </c>
      <c r="D155" s="270"/>
      <c r="E155" s="270"/>
      <c r="F155" s="323" t="s">
        <v>760</v>
      </c>
      <c r="G155" s="270"/>
      <c r="H155" s="322" t="s">
        <v>800</v>
      </c>
      <c r="I155" s="322" t="s">
        <v>770</v>
      </c>
      <c r="J155" s="322"/>
      <c r="K155" s="318"/>
    </row>
    <row r="156" s="1" customFormat="1" ht="15" customHeight="1">
      <c r="B156" s="295"/>
      <c r="C156" s="322" t="s">
        <v>779</v>
      </c>
      <c r="D156" s="270"/>
      <c r="E156" s="270"/>
      <c r="F156" s="323" t="s">
        <v>766</v>
      </c>
      <c r="G156" s="270"/>
      <c r="H156" s="322" t="s">
        <v>800</v>
      </c>
      <c r="I156" s="322" t="s">
        <v>762</v>
      </c>
      <c r="J156" s="322">
        <v>50</v>
      </c>
      <c r="K156" s="318"/>
    </row>
    <row r="157" s="1" customFormat="1" ht="15" customHeight="1">
      <c r="B157" s="295"/>
      <c r="C157" s="322" t="s">
        <v>787</v>
      </c>
      <c r="D157" s="270"/>
      <c r="E157" s="270"/>
      <c r="F157" s="323" t="s">
        <v>766</v>
      </c>
      <c r="G157" s="270"/>
      <c r="H157" s="322" t="s">
        <v>800</v>
      </c>
      <c r="I157" s="322" t="s">
        <v>762</v>
      </c>
      <c r="J157" s="322">
        <v>50</v>
      </c>
      <c r="K157" s="318"/>
    </row>
    <row r="158" s="1" customFormat="1" ht="15" customHeight="1">
      <c r="B158" s="295"/>
      <c r="C158" s="322" t="s">
        <v>785</v>
      </c>
      <c r="D158" s="270"/>
      <c r="E158" s="270"/>
      <c r="F158" s="323" t="s">
        <v>766</v>
      </c>
      <c r="G158" s="270"/>
      <c r="H158" s="322" t="s">
        <v>800</v>
      </c>
      <c r="I158" s="322" t="s">
        <v>762</v>
      </c>
      <c r="J158" s="322">
        <v>50</v>
      </c>
      <c r="K158" s="318"/>
    </row>
    <row r="159" s="1" customFormat="1" ht="15" customHeight="1">
      <c r="B159" s="295"/>
      <c r="C159" s="322" t="s">
        <v>111</v>
      </c>
      <c r="D159" s="270"/>
      <c r="E159" s="270"/>
      <c r="F159" s="323" t="s">
        <v>760</v>
      </c>
      <c r="G159" s="270"/>
      <c r="H159" s="322" t="s">
        <v>822</v>
      </c>
      <c r="I159" s="322" t="s">
        <v>762</v>
      </c>
      <c r="J159" s="322" t="s">
        <v>823</v>
      </c>
      <c r="K159" s="318"/>
    </row>
    <row r="160" s="1" customFormat="1" ht="15" customHeight="1">
      <c r="B160" s="295"/>
      <c r="C160" s="322" t="s">
        <v>824</v>
      </c>
      <c r="D160" s="270"/>
      <c r="E160" s="270"/>
      <c r="F160" s="323" t="s">
        <v>760</v>
      </c>
      <c r="G160" s="270"/>
      <c r="H160" s="322" t="s">
        <v>825</v>
      </c>
      <c r="I160" s="322" t="s">
        <v>795</v>
      </c>
      <c r="J160" s="322"/>
      <c r="K160" s="318"/>
    </row>
    <row r="161" s="1" customFormat="1" ht="15" customHeight="1">
      <c r="B161" s="324"/>
      <c r="C161" s="304"/>
      <c r="D161" s="304"/>
      <c r="E161" s="304"/>
      <c r="F161" s="304"/>
      <c r="G161" s="304"/>
      <c r="H161" s="304"/>
      <c r="I161" s="304"/>
      <c r="J161" s="304"/>
      <c r="K161" s="325"/>
    </row>
    <row r="162" s="1" customFormat="1" ht="18.75" customHeight="1">
      <c r="B162" s="306"/>
      <c r="C162" s="316"/>
      <c r="D162" s="316"/>
      <c r="E162" s="316"/>
      <c r="F162" s="326"/>
      <c r="G162" s="316"/>
      <c r="H162" s="316"/>
      <c r="I162" s="316"/>
      <c r="J162" s="316"/>
      <c r="K162" s="306"/>
    </row>
    <row r="163" s="1" customFormat="1" ht="18.75" customHeight="1">
      <c r="B163" s="278"/>
      <c r="C163" s="278"/>
      <c r="D163" s="278"/>
      <c r="E163" s="278"/>
      <c r="F163" s="278"/>
      <c r="G163" s="278"/>
      <c r="H163" s="278"/>
      <c r="I163" s="278"/>
      <c r="J163" s="278"/>
      <c r="K163" s="278"/>
    </row>
    <row r="164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="1" customFormat="1" ht="45" customHeight="1">
      <c r="B165" s="260"/>
      <c r="C165" s="261" t="s">
        <v>826</v>
      </c>
      <c r="D165" s="261"/>
      <c r="E165" s="261"/>
      <c r="F165" s="261"/>
      <c r="G165" s="261"/>
      <c r="H165" s="261"/>
      <c r="I165" s="261"/>
      <c r="J165" s="261"/>
      <c r="K165" s="262"/>
    </row>
    <row r="166" s="1" customFormat="1" ht="17.25" customHeight="1">
      <c r="B166" s="260"/>
      <c r="C166" s="285" t="s">
        <v>754</v>
      </c>
      <c r="D166" s="285"/>
      <c r="E166" s="285"/>
      <c r="F166" s="285" t="s">
        <v>755</v>
      </c>
      <c r="G166" s="327"/>
      <c r="H166" s="328" t="s">
        <v>55</v>
      </c>
      <c r="I166" s="328" t="s">
        <v>58</v>
      </c>
      <c r="J166" s="285" t="s">
        <v>756</v>
      </c>
      <c r="K166" s="262"/>
    </row>
    <row r="167" s="1" customFormat="1" ht="17.25" customHeight="1">
      <c r="B167" s="263"/>
      <c r="C167" s="287" t="s">
        <v>757</v>
      </c>
      <c r="D167" s="287"/>
      <c r="E167" s="287"/>
      <c r="F167" s="288" t="s">
        <v>758</v>
      </c>
      <c r="G167" s="329"/>
      <c r="H167" s="330"/>
      <c r="I167" s="330"/>
      <c r="J167" s="287" t="s">
        <v>759</v>
      </c>
      <c r="K167" s="265"/>
    </row>
    <row r="168" s="1" customFormat="1" ht="5.25" customHeight="1">
      <c r="B168" s="295"/>
      <c r="C168" s="290"/>
      <c r="D168" s="290"/>
      <c r="E168" s="290"/>
      <c r="F168" s="290"/>
      <c r="G168" s="291"/>
      <c r="H168" s="290"/>
      <c r="I168" s="290"/>
      <c r="J168" s="290"/>
      <c r="K168" s="318"/>
    </row>
    <row r="169" s="1" customFormat="1" ht="15" customHeight="1">
      <c r="B169" s="295"/>
      <c r="C169" s="270" t="s">
        <v>763</v>
      </c>
      <c r="D169" s="270"/>
      <c r="E169" s="270"/>
      <c r="F169" s="293" t="s">
        <v>760</v>
      </c>
      <c r="G169" s="270"/>
      <c r="H169" s="270" t="s">
        <v>800</v>
      </c>
      <c r="I169" s="270" t="s">
        <v>762</v>
      </c>
      <c r="J169" s="270">
        <v>120</v>
      </c>
      <c r="K169" s="318"/>
    </row>
    <row r="170" s="1" customFormat="1" ht="15" customHeight="1">
      <c r="B170" s="295"/>
      <c r="C170" s="270" t="s">
        <v>809</v>
      </c>
      <c r="D170" s="270"/>
      <c r="E170" s="270"/>
      <c r="F170" s="293" t="s">
        <v>760</v>
      </c>
      <c r="G170" s="270"/>
      <c r="H170" s="270" t="s">
        <v>810</v>
      </c>
      <c r="I170" s="270" t="s">
        <v>762</v>
      </c>
      <c r="J170" s="270" t="s">
        <v>811</v>
      </c>
      <c r="K170" s="318"/>
    </row>
    <row r="171" s="1" customFormat="1" ht="15" customHeight="1">
      <c r="B171" s="295"/>
      <c r="C171" s="270" t="s">
        <v>84</v>
      </c>
      <c r="D171" s="270"/>
      <c r="E171" s="270"/>
      <c r="F171" s="293" t="s">
        <v>760</v>
      </c>
      <c r="G171" s="270"/>
      <c r="H171" s="270" t="s">
        <v>827</v>
      </c>
      <c r="I171" s="270" t="s">
        <v>762</v>
      </c>
      <c r="J171" s="270" t="s">
        <v>811</v>
      </c>
      <c r="K171" s="318"/>
    </row>
    <row r="172" s="1" customFormat="1" ht="15" customHeight="1">
      <c r="B172" s="295"/>
      <c r="C172" s="270" t="s">
        <v>765</v>
      </c>
      <c r="D172" s="270"/>
      <c r="E172" s="270"/>
      <c r="F172" s="293" t="s">
        <v>766</v>
      </c>
      <c r="G172" s="270"/>
      <c r="H172" s="270" t="s">
        <v>827</v>
      </c>
      <c r="I172" s="270" t="s">
        <v>762</v>
      </c>
      <c r="J172" s="270">
        <v>50</v>
      </c>
      <c r="K172" s="318"/>
    </row>
    <row r="173" s="1" customFormat="1" ht="15" customHeight="1">
      <c r="B173" s="295"/>
      <c r="C173" s="270" t="s">
        <v>768</v>
      </c>
      <c r="D173" s="270"/>
      <c r="E173" s="270"/>
      <c r="F173" s="293" t="s">
        <v>760</v>
      </c>
      <c r="G173" s="270"/>
      <c r="H173" s="270" t="s">
        <v>827</v>
      </c>
      <c r="I173" s="270" t="s">
        <v>770</v>
      </c>
      <c r="J173" s="270"/>
      <c r="K173" s="318"/>
    </row>
    <row r="174" s="1" customFormat="1" ht="15" customHeight="1">
      <c r="B174" s="295"/>
      <c r="C174" s="270" t="s">
        <v>779</v>
      </c>
      <c r="D174" s="270"/>
      <c r="E174" s="270"/>
      <c r="F174" s="293" t="s">
        <v>766</v>
      </c>
      <c r="G174" s="270"/>
      <c r="H174" s="270" t="s">
        <v>827</v>
      </c>
      <c r="I174" s="270" t="s">
        <v>762</v>
      </c>
      <c r="J174" s="270">
        <v>50</v>
      </c>
      <c r="K174" s="318"/>
    </row>
    <row r="175" s="1" customFormat="1" ht="15" customHeight="1">
      <c r="B175" s="295"/>
      <c r="C175" s="270" t="s">
        <v>787</v>
      </c>
      <c r="D175" s="270"/>
      <c r="E175" s="270"/>
      <c r="F175" s="293" t="s">
        <v>766</v>
      </c>
      <c r="G175" s="270"/>
      <c r="H175" s="270" t="s">
        <v>827</v>
      </c>
      <c r="I175" s="270" t="s">
        <v>762</v>
      </c>
      <c r="J175" s="270">
        <v>50</v>
      </c>
      <c r="K175" s="318"/>
    </row>
    <row r="176" s="1" customFormat="1" ht="15" customHeight="1">
      <c r="B176" s="295"/>
      <c r="C176" s="270" t="s">
        <v>785</v>
      </c>
      <c r="D176" s="270"/>
      <c r="E176" s="270"/>
      <c r="F176" s="293" t="s">
        <v>766</v>
      </c>
      <c r="G176" s="270"/>
      <c r="H176" s="270" t="s">
        <v>827</v>
      </c>
      <c r="I176" s="270" t="s">
        <v>762</v>
      </c>
      <c r="J176" s="270">
        <v>50</v>
      </c>
      <c r="K176" s="318"/>
    </row>
    <row r="177" s="1" customFormat="1" ht="15" customHeight="1">
      <c r="B177" s="295"/>
      <c r="C177" s="270" t="s">
        <v>115</v>
      </c>
      <c r="D177" s="270"/>
      <c r="E177" s="270"/>
      <c r="F177" s="293" t="s">
        <v>760</v>
      </c>
      <c r="G177" s="270"/>
      <c r="H177" s="270" t="s">
        <v>828</v>
      </c>
      <c r="I177" s="270" t="s">
        <v>829</v>
      </c>
      <c r="J177" s="270"/>
      <c r="K177" s="318"/>
    </row>
    <row r="178" s="1" customFormat="1" ht="15" customHeight="1">
      <c r="B178" s="295"/>
      <c r="C178" s="270" t="s">
        <v>58</v>
      </c>
      <c r="D178" s="270"/>
      <c r="E178" s="270"/>
      <c r="F178" s="293" t="s">
        <v>760</v>
      </c>
      <c r="G178" s="270"/>
      <c r="H178" s="270" t="s">
        <v>830</v>
      </c>
      <c r="I178" s="270" t="s">
        <v>831</v>
      </c>
      <c r="J178" s="270">
        <v>1</v>
      </c>
      <c r="K178" s="318"/>
    </row>
    <row r="179" s="1" customFormat="1" ht="15" customHeight="1">
      <c r="B179" s="295"/>
      <c r="C179" s="270" t="s">
        <v>54</v>
      </c>
      <c r="D179" s="270"/>
      <c r="E179" s="270"/>
      <c r="F179" s="293" t="s">
        <v>760</v>
      </c>
      <c r="G179" s="270"/>
      <c r="H179" s="270" t="s">
        <v>832</v>
      </c>
      <c r="I179" s="270" t="s">
        <v>762</v>
      </c>
      <c r="J179" s="270">
        <v>20</v>
      </c>
      <c r="K179" s="318"/>
    </row>
    <row r="180" s="1" customFormat="1" ht="15" customHeight="1">
      <c r="B180" s="295"/>
      <c r="C180" s="270" t="s">
        <v>55</v>
      </c>
      <c r="D180" s="270"/>
      <c r="E180" s="270"/>
      <c r="F180" s="293" t="s">
        <v>760</v>
      </c>
      <c r="G180" s="270"/>
      <c r="H180" s="270" t="s">
        <v>833</v>
      </c>
      <c r="I180" s="270" t="s">
        <v>762</v>
      </c>
      <c r="J180" s="270">
        <v>255</v>
      </c>
      <c r="K180" s="318"/>
    </row>
    <row r="181" s="1" customFormat="1" ht="15" customHeight="1">
      <c r="B181" s="295"/>
      <c r="C181" s="270" t="s">
        <v>116</v>
      </c>
      <c r="D181" s="270"/>
      <c r="E181" s="270"/>
      <c r="F181" s="293" t="s">
        <v>760</v>
      </c>
      <c r="G181" s="270"/>
      <c r="H181" s="270" t="s">
        <v>724</v>
      </c>
      <c r="I181" s="270" t="s">
        <v>762</v>
      </c>
      <c r="J181" s="270">
        <v>10</v>
      </c>
      <c r="K181" s="318"/>
    </row>
    <row r="182" s="1" customFormat="1" ht="15" customHeight="1">
      <c r="B182" s="295"/>
      <c r="C182" s="270" t="s">
        <v>117</v>
      </c>
      <c r="D182" s="270"/>
      <c r="E182" s="270"/>
      <c r="F182" s="293" t="s">
        <v>760</v>
      </c>
      <c r="G182" s="270"/>
      <c r="H182" s="270" t="s">
        <v>834</v>
      </c>
      <c r="I182" s="270" t="s">
        <v>795</v>
      </c>
      <c r="J182" s="270"/>
      <c r="K182" s="318"/>
    </row>
    <row r="183" s="1" customFormat="1" ht="15" customHeight="1">
      <c r="B183" s="295"/>
      <c r="C183" s="270" t="s">
        <v>835</v>
      </c>
      <c r="D183" s="270"/>
      <c r="E183" s="270"/>
      <c r="F183" s="293" t="s">
        <v>760</v>
      </c>
      <c r="G183" s="270"/>
      <c r="H183" s="270" t="s">
        <v>836</v>
      </c>
      <c r="I183" s="270" t="s">
        <v>795</v>
      </c>
      <c r="J183" s="270"/>
      <c r="K183" s="318"/>
    </row>
    <row r="184" s="1" customFormat="1" ht="15" customHeight="1">
      <c r="B184" s="295"/>
      <c r="C184" s="270" t="s">
        <v>824</v>
      </c>
      <c r="D184" s="270"/>
      <c r="E184" s="270"/>
      <c r="F184" s="293" t="s">
        <v>760</v>
      </c>
      <c r="G184" s="270"/>
      <c r="H184" s="270" t="s">
        <v>837</v>
      </c>
      <c r="I184" s="270" t="s">
        <v>795</v>
      </c>
      <c r="J184" s="270"/>
      <c r="K184" s="318"/>
    </row>
    <row r="185" s="1" customFormat="1" ht="15" customHeight="1">
      <c r="B185" s="295"/>
      <c r="C185" s="270" t="s">
        <v>119</v>
      </c>
      <c r="D185" s="270"/>
      <c r="E185" s="270"/>
      <c r="F185" s="293" t="s">
        <v>766</v>
      </c>
      <c r="G185" s="270"/>
      <c r="H185" s="270" t="s">
        <v>838</v>
      </c>
      <c r="I185" s="270" t="s">
        <v>762</v>
      </c>
      <c r="J185" s="270">
        <v>50</v>
      </c>
      <c r="K185" s="318"/>
    </row>
    <row r="186" s="1" customFormat="1" ht="15" customHeight="1">
      <c r="B186" s="295"/>
      <c r="C186" s="270" t="s">
        <v>839</v>
      </c>
      <c r="D186" s="270"/>
      <c r="E186" s="270"/>
      <c r="F186" s="293" t="s">
        <v>766</v>
      </c>
      <c r="G186" s="270"/>
      <c r="H186" s="270" t="s">
        <v>840</v>
      </c>
      <c r="I186" s="270" t="s">
        <v>841</v>
      </c>
      <c r="J186" s="270"/>
      <c r="K186" s="318"/>
    </row>
    <row r="187" s="1" customFormat="1" ht="15" customHeight="1">
      <c r="B187" s="295"/>
      <c r="C187" s="270" t="s">
        <v>842</v>
      </c>
      <c r="D187" s="270"/>
      <c r="E187" s="270"/>
      <c r="F187" s="293" t="s">
        <v>766</v>
      </c>
      <c r="G187" s="270"/>
      <c r="H187" s="270" t="s">
        <v>843</v>
      </c>
      <c r="I187" s="270" t="s">
        <v>841</v>
      </c>
      <c r="J187" s="270"/>
      <c r="K187" s="318"/>
    </row>
    <row r="188" s="1" customFormat="1" ht="15" customHeight="1">
      <c r="B188" s="295"/>
      <c r="C188" s="270" t="s">
        <v>844</v>
      </c>
      <c r="D188" s="270"/>
      <c r="E188" s="270"/>
      <c r="F188" s="293" t="s">
        <v>766</v>
      </c>
      <c r="G188" s="270"/>
      <c r="H188" s="270" t="s">
        <v>845</v>
      </c>
      <c r="I188" s="270" t="s">
        <v>841</v>
      </c>
      <c r="J188" s="270"/>
      <c r="K188" s="318"/>
    </row>
    <row r="189" s="1" customFormat="1" ht="15" customHeight="1">
      <c r="B189" s="295"/>
      <c r="C189" s="331" t="s">
        <v>846</v>
      </c>
      <c r="D189" s="270"/>
      <c r="E189" s="270"/>
      <c r="F189" s="293" t="s">
        <v>766</v>
      </c>
      <c r="G189" s="270"/>
      <c r="H189" s="270" t="s">
        <v>847</v>
      </c>
      <c r="I189" s="270" t="s">
        <v>848</v>
      </c>
      <c r="J189" s="332" t="s">
        <v>849</v>
      </c>
      <c r="K189" s="318"/>
    </row>
    <row r="190" s="14" customFormat="1" ht="15" customHeight="1">
      <c r="B190" s="333"/>
      <c r="C190" s="334" t="s">
        <v>850</v>
      </c>
      <c r="D190" s="335"/>
      <c r="E190" s="335"/>
      <c r="F190" s="336" t="s">
        <v>766</v>
      </c>
      <c r="G190" s="335"/>
      <c r="H190" s="335" t="s">
        <v>851</v>
      </c>
      <c r="I190" s="335" t="s">
        <v>848</v>
      </c>
      <c r="J190" s="337" t="s">
        <v>849</v>
      </c>
      <c r="K190" s="338"/>
    </row>
    <row r="191" s="1" customFormat="1" ht="15" customHeight="1">
      <c r="B191" s="295"/>
      <c r="C191" s="331" t="s">
        <v>43</v>
      </c>
      <c r="D191" s="270"/>
      <c r="E191" s="270"/>
      <c r="F191" s="293" t="s">
        <v>760</v>
      </c>
      <c r="G191" s="270"/>
      <c r="H191" s="267" t="s">
        <v>852</v>
      </c>
      <c r="I191" s="270" t="s">
        <v>853</v>
      </c>
      <c r="J191" s="270"/>
      <c r="K191" s="318"/>
    </row>
    <row r="192" s="1" customFormat="1" ht="15" customHeight="1">
      <c r="B192" s="295"/>
      <c r="C192" s="331" t="s">
        <v>854</v>
      </c>
      <c r="D192" s="270"/>
      <c r="E192" s="270"/>
      <c r="F192" s="293" t="s">
        <v>760</v>
      </c>
      <c r="G192" s="270"/>
      <c r="H192" s="270" t="s">
        <v>855</v>
      </c>
      <c r="I192" s="270" t="s">
        <v>795</v>
      </c>
      <c r="J192" s="270"/>
      <c r="K192" s="318"/>
    </row>
    <row r="193" s="1" customFormat="1" ht="15" customHeight="1">
      <c r="B193" s="295"/>
      <c r="C193" s="331" t="s">
        <v>856</v>
      </c>
      <c r="D193" s="270"/>
      <c r="E193" s="270"/>
      <c r="F193" s="293" t="s">
        <v>760</v>
      </c>
      <c r="G193" s="270"/>
      <c r="H193" s="270" t="s">
        <v>857</v>
      </c>
      <c r="I193" s="270" t="s">
        <v>795</v>
      </c>
      <c r="J193" s="270"/>
      <c r="K193" s="318"/>
    </row>
    <row r="194" s="1" customFormat="1" ht="15" customHeight="1">
      <c r="B194" s="295"/>
      <c r="C194" s="331" t="s">
        <v>858</v>
      </c>
      <c r="D194" s="270"/>
      <c r="E194" s="270"/>
      <c r="F194" s="293" t="s">
        <v>766</v>
      </c>
      <c r="G194" s="270"/>
      <c r="H194" s="270" t="s">
        <v>859</v>
      </c>
      <c r="I194" s="270" t="s">
        <v>795</v>
      </c>
      <c r="J194" s="270"/>
      <c r="K194" s="318"/>
    </row>
    <row r="195" s="1" customFormat="1" ht="15" customHeight="1">
      <c r="B195" s="324"/>
      <c r="C195" s="339"/>
      <c r="D195" s="304"/>
      <c r="E195" s="304"/>
      <c r="F195" s="304"/>
      <c r="G195" s="304"/>
      <c r="H195" s="304"/>
      <c r="I195" s="304"/>
      <c r="J195" s="304"/>
      <c r="K195" s="325"/>
    </row>
    <row r="196" s="1" customFormat="1" ht="18.75" customHeight="1">
      <c r="B196" s="306"/>
      <c r="C196" s="316"/>
      <c r="D196" s="316"/>
      <c r="E196" s="316"/>
      <c r="F196" s="326"/>
      <c r="G196" s="316"/>
      <c r="H196" s="316"/>
      <c r="I196" s="316"/>
      <c r="J196" s="316"/>
      <c r="K196" s="306"/>
    </row>
    <row r="197" s="1" customFormat="1" ht="18.75" customHeight="1">
      <c r="B197" s="306"/>
      <c r="C197" s="316"/>
      <c r="D197" s="316"/>
      <c r="E197" s="316"/>
      <c r="F197" s="326"/>
      <c r="G197" s="316"/>
      <c r="H197" s="316"/>
      <c r="I197" s="316"/>
      <c r="J197" s="316"/>
      <c r="K197" s="306"/>
    </row>
    <row r="198" s="1" customFormat="1" ht="18.75" customHeight="1">
      <c r="B198" s="278"/>
      <c r="C198" s="278"/>
      <c r="D198" s="278"/>
      <c r="E198" s="278"/>
      <c r="F198" s="278"/>
      <c r="G198" s="278"/>
      <c r="H198" s="278"/>
      <c r="I198" s="278"/>
      <c r="J198" s="278"/>
      <c r="K198" s="278"/>
    </row>
    <row r="199" s="1" customFormat="1" ht="13.5">
      <c r="B199" s="257"/>
      <c r="C199" s="258"/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1">
      <c r="B200" s="260"/>
      <c r="C200" s="261" t="s">
        <v>860</v>
      </c>
      <c r="D200" s="261"/>
      <c r="E200" s="261"/>
      <c r="F200" s="261"/>
      <c r="G200" s="261"/>
      <c r="H200" s="261"/>
      <c r="I200" s="261"/>
      <c r="J200" s="261"/>
      <c r="K200" s="262"/>
    </row>
    <row r="201" s="1" customFormat="1" ht="25.5" customHeight="1">
      <c r="B201" s="260"/>
      <c r="C201" s="340" t="s">
        <v>861</v>
      </c>
      <c r="D201" s="340"/>
      <c r="E201" s="340"/>
      <c r="F201" s="340" t="s">
        <v>862</v>
      </c>
      <c r="G201" s="341"/>
      <c r="H201" s="340" t="s">
        <v>863</v>
      </c>
      <c r="I201" s="340"/>
      <c r="J201" s="340"/>
      <c r="K201" s="262"/>
    </row>
    <row r="202" s="1" customFormat="1" ht="5.25" customHeight="1">
      <c r="B202" s="295"/>
      <c r="C202" s="290"/>
      <c r="D202" s="290"/>
      <c r="E202" s="290"/>
      <c r="F202" s="290"/>
      <c r="G202" s="316"/>
      <c r="H202" s="290"/>
      <c r="I202" s="290"/>
      <c r="J202" s="290"/>
      <c r="K202" s="318"/>
    </row>
    <row r="203" s="1" customFormat="1" ht="15" customHeight="1">
      <c r="B203" s="295"/>
      <c r="C203" s="270" t="s">
        <v>853</v>
      </c>
      <c r="D203" s="270"/>
      <c r="E203" s="270"/>
      <c r="F203" s="293" t="s">
        <v>44</v>
      </c>
      <c r="G203" s="270"/>
      <c r="H203" s="270" t="s">
        <v>864</v>
      </c>
      <c r="I203" s="270"/>
      <c r="J203" s="270"/>
      <c r="K203" s="318"/>
    </row>
    <row r="204" s="1" customFormat="1" ht="15" customHeight="1">
      <c r="B204" s="295"/>
      <c r="C204" s="270"/>
      <c r="D204" s="270"/>
      <c r="E204" s="270"/>
      <c r="F204" s="293" t="s">
        <v>45</v>
      </c>
      <c r="G204" s="270"/>
      <c r="H204" s="270" t="s">
        <v>865</v>
      </c>
      <c r="I204" s="270"/>
      <c r="J204" s="270"/>
      <c r="K204" s="318"/>
    </row>
    <row r="205" s="1" customFormat="1" ht="15" customHeight="1">
      <c r="B205" s="295"/>
      <c r="C205" s="270"/>
      <c r="D205" s="270"/>
      <c r="E205" s="270"/>
      <c r="F205" s="293" t="s">
        <v>48</v>
      </c>
      <c r="G205" s="270"/>
      <c r="H205" s="270" t="s">
        <v>866</v>
      </c>
      <c r="I205" s="270"/>
      <c r="J205" s="270"/>
      <c r="K205" s="318"/>
    </row>
    <row r="206" s="1" customFormat="1" ht="15" customHeight="1">
      <c r="B206" s="295"/>
      <c r="C206" s="270"/>
      <c r="D206" s="270"/>
      <c r="E206" s="270"/>
      <c r="F206" s="293" t="s">
        <v>46</v>
      </c>
      <c r="G206" s="270"/>
      <c r="H206" s="270" t="s">
        <v>867</v>
      </c>
      <c r="I206" s="270"/>
      <c r="J206" s="270"/>
      <c r="K206" s="318"/>
    </row>
    <row r="207" s="1" customFormat="1" ht="15" customHeight="1">
      <c r="B207" s="295"/>
      <c r="C207" s="270"/>
      <c r="D207" s="270"/>
      <c r="E207" s="270"/>
      <c r="F207" s="293" t="s">
        <v>47</v>
      </c>
      <c r="G207" s="270"/>
      <c r="H207" s="270" t="s">
        <v>868</v>
      </c>
      <c r="I207" s="270"/>
      <c r="J207" s="270"/>
      <c r="K207" s="318"/>
    </row>
    <row r="208" s="1" customFormat="1" ht="15" customHeight="1">
      <c r="B208" s="295"/>
      <c r="C208" s="270"/>
      <c r="D208" s="270"/>
      <c r="E208" s="270"/>
      <c r="F208" s="293"/>
      <c r="G208" s="270"/>
      <c r="H208" s="270"/>
      <c r="I208" s="270"/>
      <c r="J208" s="270"/>
      <c r="K208" s="318"/>
    </row>
    <row r="209" s="1" customFormat="1" ht="15" customHeight="1">
      <c r="B209" s="295"/>
      <c r="C209" s="270" t="s">
        <v>807</v>
      </c>
      <c r="D209" s="270"/>
      <c r="E209" s="270"/>
      <c r="F209" s="293" t="s">
        <v>79</v>
      </c>
      <c r="G209" s="270"/>
      <c r="H209" s="270" t="s">
        <v>869</v>
      </c>
      <c r="I209" s="270"/>
      <c r="J209" s="270"/>
      <c r="K209" s="318"/>
    </row>
    <row r="210" s="1" customFormat="1" ht="15" customHeight="1">
      <c r="B210" s="295"/>
      <c r="C210" s="270"/>
      <c r="D210" s="270"/>
      <c r="E210" s="270"/>
      <c r="F210" s="293" t="s">
        <v>703</v>
      </c>
      <c r="G210" s="270"/>
      <c r="H210" s="270" t="s">
        <v>704</v>
      </c>
      <c r="I210" s="270"/>
      <c r="J210" s="270"/>
      <c r="K210" s="318"/>
    </row>
    <row r="211" s="1" customFormat="1" ht="15" customHeight="1">
      <c r="B211" s="295"/>
      <c r="C211" s="270"/>
      <c r="D211" s="270"/>
      <c r="E211" s="270"/>
      <c r="F211" s="293" t="s">
        <v>701</v>
      </c>
      <c r="G211" s="270"/>
      <c r="H211" s="270" t="s">
        <v>870</v>
      </c>
      <c r="I211" s="270"/>
      <c r="J211" s="270"/>
      <c r="K211" s="318"/>
    </row>
    <row r="212" s="1" customFormat="1" ht="15" customHeight="1">
      <c r="B212" s="342"/>
      <c r="C212" s="270"/>
      <c r="D212" s="270"/>
      <c r="E212" s="270"/>
      <c r="F212" s="293" t="s">
        <v>705</v>
      </c>
      <c r="G212" s="331"/>
      <c r="H212" s="322" t="s">
        <v>706</v>
      </c>
      <c r="I212" s="322"/>
      <c r="J212" s="322"/>
      <c r="K212" s="343"/>
    </row>
    <row r="213" s="1" customFormat="1" ht="15" customHeight="1">
      <c r="B213" s="342"/>
      <c r="C213" s="270"/>
      <c r="D213" s="270"/>
      <c r="E213" s="270"/>
      <c r="F213" s="293" t="s">
        <v>707</v>
      </c>
      <c r="G213" s="331"/>
      <c r="H213" s="322" t="s">
        <v>871</v>
      </c>
      <c r="I213" s="322"/>
      <c r="J213" s="322"/>
      <c r="K213" s="343"/>
    </row>
    <row r="214" s="1" customFormat="1" ht="15" customHeight="1">
      <c r="B214" s="342"/>
      <c r="C214" s="270"/>
      <c r="D214" s="270"/>
      <c r="E214" s="270"/>
      <c r="F214" s="293"/>
      <c r="G214" s="331"/>
      <c r="H214" s="322"/>
      <c r="I214" s="322"/>
      <c r="J214" s="322"/>
      <c r="K214" s="343"/>
    </row>
    <row r="215" s="1" customFormat="1" ht="15" customHeight="1">
      <c r="B215" s="342"/>
      <c r="C215" s="270" t="s">
        <v>831</v>
      </c>
      <c r="D215" s="270"/>
      <c r="E215" s="270"/>
      <c r="F215" s="293">
        <v>1</v>
      </c>
      <c r="G215" s="331"/>
      <c r="H215" s="322" t="s">
        <v>872</v>
      </c>
      <c r="I215" s="322"/>
      <c r="J215" s="322"/>
      <c r="K215" s="343"/>
    </row>
    <row r="216" s="1" customFormat="1" ht="15" customHeight="1">
      <c r="B216" s="342"/>
      <c r="C216" s="270"/>
      <c r="D216" s="270"/>
      <c r="E216" s="270"/>
      <c r="F216" s="293">
        <v>2</v>
      </c>
      <c r="G216" s="331"/>
      <c r="H216" s="322" t="s">
        <v>873</v>
      </c>
      <c r="I216" s="322"/>
      <c r="J216" s="322"/>
      <c r="K216" s="343"/>
    </row>
    <row r="217" s="1" customFormat="1" ht="15" customHeight="1">
      <c r="B217" s="342"/>
      <c r="C217" s="270"/>
      <c r="D217" s="270"/>
      <c r="E217" s="270"/>
      <c r="F217" s="293">
        <v>3</v>
      </c>
      <c r="G217" s="331"/>
      <c r="H217" s="322" t="s">
        <v>874</v>
      </c>
      <c r="I217" s="322"/>
      <c r="J217" s="322"/>
      <c r="K217" s="343"/>
    </row>
    <row r="218" s="1" customFormat="1" ht="15" customHeight="1">
      <c r="B218" s="342"/>
      <c r="C218" s="270"/>
      <c r="D218" s="270"/>
      <c r="E218" s="270"/>
      <c r="F218" s="293">
        <v>4</v>
      </c>
      <c r="G218" s="331"/>
      <c r="H218" s="322" t="s">
        <v>875</v>
      </c>
      <c r="I218" s="322"/>
      <c r="J218" s="322"/>
      <c r="K218" s="343"/>
    </row>
    <row r="219" s="1" customFormat="1" ht="12.75" customHeight="1">
      <c r="B219" s="344"/>
      <c r="C219" s="345"/>
      <c r="D219" s="345"/>
      <c r="E219" s="345"/>
      <c r="F219" s="345"/>
      <c r="G219" s="345"/>
      <c r="H219" s="345"/>
      <c r="I219" s="345"/>
      <c r="J219" s="345"/>
      <c r="K219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82</v>
      </c>
    </row>
    <row r="4" s="1" customFormat="1" ht="24.96" customHeight="1">
      <c r="B4" s="19"/>
      <c r="D4" s="139" t="s">
        <v>107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PD Ohaře (SO-801a SO-802 LV1)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108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109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28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22</v>
      </c>
      <c r="E12" s="37"/>
      <c r="F12" s="132" t="s">
        <v>23</v>
      </c>
      <c r="G12" s="37"/>
      <c r="H12" s="37"/>
      <c r="I12" s="141" t="s">
        <v>24</v>
      </c>
      <c r="J12" s="145" t="str">
        <f>'Rekapitulace stavby'!AN8</f>
        <v>24. 1. 2025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26</v>
      </c>
      <c r="E14" s="37"/>
      <c r="F14" s="37"/>
      <c r="G14" s="37"/>
      <c r="H14" s="37"/>
      <c r="I14" s="141" t="s">
        <v>27</v>
      </c>
      <c r="J14" s="132" t="s">
        <v>28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29</v>
      </c>
      <c r="F15" s="37"/>
      <c r="G15" s="37"/>
      <c r="H15" s="37"/>
      <c r="I15" s="141" t="s">
        <v>30</v>
      </c>
      <c r="J15" s="132" t="s">
        <v>28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27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30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27</v>
      </c>
      <c r="J20" s="132" t="s">
        <v>28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34</v>
      </c>
      <c r="F21" s="37"/>
      <c r="G21" s="37"/>
      <c r="H21" s="37"/>
      <c r="I21" s="141" t="s">
        <v>30</v>
      </c>
      <c r="J21" s="132" t="s">
        <v>28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36</v>
      </c>
      <c r="E23" s="37"/>
      <c r="F23" s="37"/>
      <c r="G23" s="37"/>
      <c r="H23" s="37"/>
      <c r="I23" s="141" t="s">
        <v>27</v>
      </c>
      <c r="J23" s="132" t="s">
        <v>28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">
        <v>34</v>
      </c>
      <c r="F24" s="37"/>
      <c r="G24" s="37"/>
      <c r="H24" s="37"/>
      <c r="I24" s="141" t="s">
        <v>30</v>
      </c>
      <c r="J24" s="132" t="s">
        <v>28</v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37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28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39</v>
      </c>
      <c r="E30" s="37"/>
      <c r="F30" s="37"/>
      <c r="G30" s="37"/>
      <c r="H30" s="37"/>
      <c r="I30" s="37"/>
      <c r="J30" s="152">
        <f>ROUND(J79,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41</v>
      </c>
      <c r="G32" s="37"/>
      <c r="H32" s="37"/>
      <c r="I32" s="153" t="s">
        <v>40</v>
      </c>
      <c r="J32" s="153" t="s">
        <v>42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43</v>
      </c>
      <c r="E33" s="141" t="s">
        <v>44</v>
      </c>
      <c r="F33" s="155">
        <f>ROUND((SUM(BE79:BE265)),  2)</f>
        <v>0</v>
      </c>
      <c r="G33" s="37"/>
      <c r="H33" s="37"/>
      <c r="I33" s="156">
        <v>0.20999999999999999</v>
      </c>
      <c r="J33" s="155">
        <f>ROUND(((SUM(BE79:BE265))*I33),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45</v>
      </c>
      <c r="F34" s="155">
        <f>ROUND((SUM(BF79:BF265)),  2)</f>
        <v>0</v>
      </c>
      <c r="G34" s="37"/>
      <c r="H34" s="37"/>
      <c r="I34" s="156">
        <v>0.12</v>
      </c>
      <c r="J34" s="155">
        <f>ROUND(((SUM(BF79:BF265))*I34),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46</v>
      </c>
      <c r="F35" s="155">
        <f>ROUND((SUM(BG79:BG265)),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47</v>
      </c>
      <c r="F36" s="155">
        <f>ROUND((SUM(BH79:BH265)),  2)</f>
        <v>0</v>
      </c>
      <c r="G36" s="37"/>
      <c r="H36" s="37"/>
      <c r="I36" s="156">
        <v>0.12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48</v>
      </c>
      <c r="F37" s="155">
        <f>ROUND((SUM(BI79:BI265)),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110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PD Ohaře (SO-801a SO-802 LV1)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108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SO-801a - Biocentrum LBC5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k.ú. Ohaře</v>
      </c>
      <c r="G52" s="39"/>
      <c r="H52" s="39"/>
      <c r="I52" s="31" t="s">
        <v>24</v>
      </c>
      <c r="J52" s="71" t="str">
        <f>IF(J12="","",J12)</f>
        <v>24. 1. 2025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26</v>
      </c>
      <c r="D54" s="39"/>
      <c r="E54" s="39"/>
      <c r="F54" s="26" t="str">
        <f>E15</f>
        <v>ČR-Státní pozemkový úřad</v>
      </c>
      <c r="G54" s="39"/>
      <c r="H54" s="39"/>
      <c r="I54" s="31" t="s">
        <v>33</v>
      </c>
      <c r="J54" s="35" t="str">
        <f>E21</f>
        <v>AGROPROJEKT PSO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AGROPROJEKT PSO s.r.o.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111</v>
      </c>
      <c r="D57" s="170"/>
      <c r="E57" s="170"/>
      <c r="F57" s="170"/>
      <c r="G57" s="170"/>
      <c r="H57" s="170"/>
      <c r="I57" s="170"/>
      <c r="J57" s="171" t="s">
        <v>112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71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113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114</v>
      </c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68" t="str">
        <f>E7</f>
        <v>PD Ohaře (SO-801a SO-802 LV1)</v>
      </c>
      <c r="F69" s="31"/>
      <c r="G69" s="31"/>
      <c r="H69" s="31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108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SO-801a - Biocentrum LBC5</v>
      </c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22</v>
      </c>
      <c r="D73" s="39"/>
      <c r="E73" s="39"/>
      <c r="F73" s="26" t="str">
        <f>F12</f>
        <v>k.ú. Ohaře</v>
      </c>
      <c r="G73" s="39"/>
      <c r="H73" s="39"/>
      <c r="I73" s="31" t="s">
        <v>24</v>
      </c>
      <c r="J73" s="71" t="str">
        <f>IF(J12="","",J12)</f>
        <v>24. 1. 2025</v>
      </c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5.65" customHeight="1">
      <c r="A75" s="37"/>
      <c r="B75" s="38"/>
      <c r="C75" s="31" t="s">
        <v>26</v>
      </c>
      <c r="D75" s="39"/>
      <c r="E75" s="39"/>
      <c r="F75" s="26" t="str">
        <f>E15</f>
        <v>ČR-Státní pozemkový úřad</v>
      </c>
      <c r="G75" s="39"/>
      <c r="H75" s="39"/>
      <c r="I75" s="31" t="s">
        <v>33</v>
      </c>
      <c r="J75" s="35" t="str">
        <f>E21</f>
        <v>AGROPROJEKT PSO s.r.o.</v>
      </c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5.65" customHeight="1">
      <c r="A76" s="37"/>
      <c r="B76" s="38"/>
      <c r="C76" s="31" t="s">
        <v>31</v>
      </c>
      <c r="D76" s="39"/>
      <c r="E76" s="39"/>
      <c r="F76" s="26" t="str">
        <f>IF(E18="","",E18)</f>
        <v>Vyplň údaj</v>
      </c>
      <c r="G76" s="39"/>
      <c r="H76" s="39"/>
      <c r="I76" s="31" t="s">
        <v>36</v>
      </c>
      <c r="J76" s="35" t="str">
        <f>E24</f>
        <v>AGROPROJEKT PSO s.r.o.</v>
      </c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73"/>
      <c r="B78" s="174"/>
      <c r="C78" s="175" t="s">
        <v>115</v>
      </c>
      <c r="D78" s="176" t="s">
        <v>58</v>
      </c>
      <c r="E78" s="176" t="s">
        <v>54</v>
      </c>
      <c r="F78" s="176" t="s">
        <v>55</v>
      </c>
      <c r="G78" s="176" t="s">
        <v>116</v>
      </c>
      <c r="H78" s="176" t="s">
        <v>117</v>
      </c>
      <c r="I78" s="176" t="s">
        <v>118</v>
      </c>
      <c r="J78" s="176" t="s">
        <v>112</v>
      </c>
      <c r="K78" s="177" t="s">
        <v>119</v>
      </c>
      <c r="L78" s="178"/>
      <c r="M78" s="91" t="s">
        <v>28</v>
      </c>
      <c r="N78" s="92" t="s">
        <v>43</v>
      </c>
      <c r="O78" s="92" t="s">
        <v>120</v>
      </c>
      <c r="P78" s="92" t="s">
        <v>121</v>
      </c>
      <c r="Q78" s="92" t="s">
        <v>122</v>
      </c>
      <c r="R78" s="92" t="s">
        <v>123</v>
      </c>
      <c r="S78" s="92" t="s">
        <v>124</v>
      </c>
      <c r="T78" s="93" t="s">
        <v>125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7"/>
      <c r="B79" s="38"/>
      <c r="C79" s="98" t="s">
        <v>126</v>
      </c>
      <c r="D79" s="39"/>
      <c r="E79" s="39"/>
      <c r="F79" s="39"/>
      <c r="G79" s="39"/>
      <c r="H79" s="39"/>
      <c r="I79" s="39"/>
      <c r="J79" s="179">
        <f>BK79</f>
        <v>0</v>
      </c>
      <c r="K79" s="39"/>
      <c r="L79" s="43"/>
      <c r="M79" s="94"/>
      <c r="N79" s="180"/>
      <c r="O79" s="95"/>
      <c r="P79" s="181">
        <f>SUM(P80:P265)</f>
        <v>0</v>
      </c>
      <c r="Q79" s="95"/>
      <c r="R79" s="181">
        <f>SUM(R80:R265)</f>
        <v>64.051753599999998</v>
      </c>
      <c r="S79" s="95"/>
      <c r="T79" s="182">
        <f>SUM(T80:T265)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72</v>
      </c>
      <c r="AU79" s="16" t="s">
        <v>113</v>
      </c>
      <c r="BK79" s="183">
        <f>SUM(BK80:BK265)</f>
        <v>0</v>
      </c>
    </row>
    <row r="80" s="2" customFormat="1" ht="33" customHeight="1">
      <c r="A80" s="37"/>
      <c r="B80" s="38"/>
      <c r="C80" s="184" t="s">
        <v>80</v>
      </c>
      <c r="D80" s="184" t="s">
        <v>127</v>
      </c>
      <c r="E80" s="185" t="s">
        <v>128</v>
      </c>
      <c r="F80" s="186" t="s">
        <v>129</v>
      </c>
      <c r="G80" s="187" t="s">
        <v>130</v>
      </c>
      <c r="H80" s="188">
        <v>25722</v>
      </c>
      <c r="I80" s="189"/>
      <c r="J80" s="190">
        <f>ROUND(I80*H80,2)</f>
        <v>0</v>
      </c>
      <c r="K80" s="186" t="s">
        <v>131</v>
      </c>
      <c r="L80" s="43"/>
      <c r="M80" s="191" t="s">
        <v>28</v>
      </c>
      <c r="N80" s="192" t="s">
        <v>44</v>
      </c>
      <c r="O80" s="83"/>
      <c r="P80" s="193">
        <f>O80*H80</f>
        <v>0</v>
      </c>
      <c r="Q80" s="193">
        <v>0</v>
      </c>
      <c r="R80" s="193">
        <f>Q80*H80</f>
        <v>0</v>
      </c>
      <c r="S80" s="193">
        <v>0</v>
      </c>
      <c r="T80" s="194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95" t="s">
        <v>132</v>
      </c>
      <c r="AT80" s="195" t="s">
        <v>127</v>
      </c>
      <c r="AU80" s="195" t="s">
        <v>73</v>
      </c>
      <c r="AY80" s="16" t="s">
        <v>133</v>
      </c>
      <c r="BE80" s="196">
        <f>IF(N80="základní",J80,0)</f>
        <v>0</v>
      </c>
      <c r="BF80" s="196">
        <f>IF(N80="snížená",J80,0)</f>
        <v>0</v>
      </c>
      <c r="BG80" s="196">
        <f>IF(N80="zákl. přenesená",J80,0)</f>
        <v>0</v>
      </c>
      <c r="BH80" s="196">
        <f>IF(N80="sníž. přenesená",J80,0)</f>
        <v>0</v>
      </c>
      <c r="BI80" s="196">
        <f>IF(N80="nulová",J80,0)</f>
        <v>0</v>
      </c>
      <c r="BJ80" s="16" t="s">
        <v>80</v>
      </c>
      <c r="BK80" s="196">
        <f>ROUND(I80*H80,2)</f>
        <v>0</v>
      </c>
      <c r="BL80" s="16" t="s">
        <v>132</v>
      </c>
      <c r="BM80" s="195" t="s">
        <v>134</v>
      </c>
    </row>
    <row r="81" s="2" customFormat="1">
      <c r="A81" s="37"/>
      <c r="B81" s="38"/>
      <c r="C81" s="39"/>
      <c r="D81" s="197" t="s">
        <v>135</v>
      </c>
      <c r="E81" s="39"/>
      <c r="F81" s="198" t="s">
        <v>136</v>
      </c>
      <c r="G81" s="39"/>
      <c r="H81" s="39"/>
      <c r="I81" s="199"/>
      <c r="J81" s="39"/>
      <c r="K81" s="39"/>
      <c r="L81" s="43"/>
      <c r="M81" s="200"/>
      <c r="N81" s="201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135</v>
      </c>
      <c r="AU81" s="16" t="s">
        <v>73</v>
      </c>
    </row>
    <row r="82" s="2" customFormat="1">
      <c r="A82" s="37"/>
      <c r="B82" s="38"/>
      <c r="C82" s="39"/>
      <c r="D82" s="202" t="s">
        <v>137</v>
      </c>
      <c r="E82" s="39"/>
      <c r="F82" s="203" t="s">
        <v>138</v>
      </c>
      <c r="G82" s="39"/>
      <c r="H82" s="39"/>
      <c r="I82" s="199"/>
      <c r="J82" s="39"/>
      <c r="K82" s="39"/>
      <c r="L82" s="43"/>
      <c r="M82" s="200"/>
      <c r="N82" s="201"/>
      <c r="O82" s="83"/>
      <c r="P82" s="83"/>
      <c r="Q82" s="83"/>
      <c r="R82" s="83"/>
      <c r="S82" s="83"/>
      <c r="T82" s="84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137</v>
      </c>
      <c r="AU82" s="16" t="s">
        <v>73</v>
      </c>
    </row>
    <row r="83" s="2" customFormat="1" ht="24.15" customHeight="1">
      <c r="A83" s="37"/>
      <c r="B83" s="38"/>
      <c r="C83" s="184" t="s">
        <v>82</v>
      </c>
      <c r="D83" s="184" t="s">
        <v>127</v>
      </c>
      <c r="E83" s="185" t="s">
        <v>139</v>
      </c>
      <c r="F83" s="186" t="s">
        <v>140</v>
      </c>
      <c r="G83" s="187" t="s">
        <v>130</v>
      </c>
      <c r="H83" s="188">
        <v>25722</v>
      </c>
      <c r="I83" s="189"/>
      <c r="J83" s="190">
        <f>ROUND(I83*H83,2)</f>
        <v>0</v>
      </c>
      <c r="K83" s="186" t="s">
        <v>131</v>
      </c>
      <c r="L83" s="43"/>
      <c r="M83" s="191" t="s">
        <v>28</v>
      </c>
      <c r="N83" s="192" t="s">
        <v>44</v>
      </c>
      <c r="O83" s="83"/>
      <c r="P83" s="193">
        <f>O83*H83</f>
        <v>0</v>
      </c>
      <c r="Q83" s="193">
        <v>0</v>
      </c>
      <c r="R83" s="193">
        <f>Q83*H83</f>
        <v>0</v>
      </c>
      <c r="S83" s="193">
        <v>0</v>
      </c>
      <c r="T83" s="194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95" t="s">
        <v>132</v>
      </c>
      <c r="AT83" s="195" t="s">
        <v>127</v>
      </c>
      <c r="AU83" s="195" t="s">
        <v>73</v>
      </c>
      <c r="AY83" s="16" t="s">
        <v>133</v>
      </c>
      <c r="BE83" s="196">
        <f>IF(N83="základní",J83,0)</f>
        <v>0</v>
      </c>
      <c r="BF83" s="196">
        <f>IF(N83="snížená",J83,0)</f>
        <v>0</v>
      </c>
      <c r="BG83" s="196">
        <f>IF(N83="zákl. přenesená",J83,0)</f>
        <v>0</v>
      </c>
      <c r="BH83" s="196">
        <f>IF(N83="sníž. přenesená",J83,0)</f>
        <v>0</v>
      </c>
      <c r="BI83" s="196">
        <f>IF(N83="nulová",J83,0)</f>
        <v>0</v>
      </c>
      <c r="BJ83" s="16" t="s">
        <v>80</v>
      </c>
      <c r="BK83" s="196">
        <f>ROUND(I83*H83,2)</f>
        <v>0</v>
      </c>
      <c r="BL83" s="16" t="s">
        <v>132</v>
      </c>
      <c r="BM83" s="195" t="s">
        <v>141</v>
      </c>
    </row>
    <row r="84" s="2" customFormat="1">
      <c r="A84" s="37"/>
      <c r="B84" s="38"/>
      <c r="C84" s="39"/>
      <c r="D84" s="197" t="s">
        <v>135</v>
      </c>
      <c r="E84" s="39"/>
      <c r="F84" s="198" t="s">
        <v>142</v>
      </c>
      <c r="G84" s="39"/>
      <c r="H84" s="39"/>
      <c r="I84" s="199"/>
      <c r="J84" s="39"/>
      <c r="K84" s="39"/>
      <c r="L84" s="43"/>
      <c r="M84" s="200"/>
      <c r="N84" s="201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135</v>
      </c>
      <c r="AU84" s="16" t="s">
        <v>73</v>
      </c>
    </row>
    <row r="85" s="2" customFormat="1">
      <c r="A85" s="37"/>
      <c r="B85" s="38"/>
      <c r="C85" s="39"/>
      <c r="D85" s="202" t="s">
        <v>137</v>
      </c>
      <c r="E85" s="39"/>
      <c r="F85" s="203" t="s">
        <v>143</v>
      </c>
      <c r="G85" s="39"/>
      <c r="H85" s="39"/>
      <c r="I85" s="199"/>
      <c r="J85" s="39"/>
      <c r="K85" s="39"/>
      <c r="L85" s="43"/>
      <c r="M85" s="200"/>
      <c r="N85" s="201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137</v>
      </c>
      <c r="AU85" s="16" t="s">
        <v>73</v>
      </c>
    </row>
    <row r="86" s="2" customFormat="1" ht="21.75" customHeight="1">
      <c r="A86" s="37"/>
      <c r="B86" s="38"/>
      <c r="C86" s="184" t="s">
        <v>144</v>
      </c>
      <c r="D86" s="184" t="s">
        <v>127</v>
      </c>
      <c r="E86" s="185" t="s">
        <v>145</v>
      </c>
      <c r="F86" s="186" t="s">
        <v>146</v>
      </c>
      <c r="G86" s="187" t="s">
        <v>130</v>
      </c>
      <c r="H86" s="188">
        <v>25722</v>
      </c>
      <c r="I86" s="189"/>
      <c r="J86" s="190">
        <f>ROUND(I86*H86,2)</f>
        <v>0</v>
      </c>
      <c r="K86" s="186" t="s">
        <v>131</v>
      </c>
      <c r="L86" s="43"/>
      <c r="M86" s="191" t="s">
        <v>28</v>
      </c>
      <c r="N86" s="192" t="s">
        <v>44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132</v>
      </c>
      <c r="AT86" s="195" t="s">
        <v>127</v>
      </c>
      <c r="AU86" s="195" t="s">
        <v>73</v>
      </c>
      <c r="AY86" s="16" t="s">
        <v>133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80</v>
      </c>
      <c r="BK86" s="196">
        <f>ROUND(I86*H86,2)</f>
        <v>0</v>
      </c>
      <c r="BL86" s="16" t="s">
        <v>132</v>
      </c>
      <c r="BM86" s="195" t="s">
        <v>147</v>
      </c>
    </row>
    <row r="87" s="2" customFormat="1">
      <c r="A87" s="37"/>
      <c r="B87" s="38"/>
      <c r="C87" s="39"/>
      <c r="D87" s="197" t="s">
        <v>135</v>
      </c>
      <c r="E87" s="39"/>
      <c r="F87" s="198" t="s">
        <v>148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135</v>
      </c>
      <c r="AU87" s="16" t="s">
        <v>73</v>
      </c>
    </row>
    <row r="88" s="2" customFormat="1">
      <c r="A88" s="37"/>
      <c r="B88" s="38"/>
      <c r="C88" s="39"/>
      <c r="D88" s="202" t="s">
        <v>137</v>
      </c>
      <c r="E88" s="39"/>
      <c r="F88" s="203" t="s">
        <v>149</v>
      </c>
      <c r="G88" s="39"/>
      <c r="H88" s="39"/>
      <c r="I88" s="199"/>
      <c r="J88" s="39"/>
      <c r="K88" s="39"/>
      <c r="L88" s="43"/>
      <c r="M88" s="200"/>
      <c r="N88" s="201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137</v>
      </c>
      <c r="AU88" s="16" t="s">
        <v>73</v>
      </c>
    </row>
    <row r="89" s="2" customFormat="1" ht="21.75" customHeight="1">
      <c r="A89" s="37"/>
      <c r="B89" s="38"/>
      <c r="C89" s="184" t="s">
        <v>132</v>
      </c>
      <c r="D89" s="184" t="s">
        <v>127</v>
      </c>
      <c r="E89" s="185" t="s">
        <v>150</v>
      </c>
      <c r="F89" s="186" t="s">
        <v>151</v>
      </c>
      <c r="G89" s="187" t="s">
        <v>130</v>
      </c>
      <c r="H89" s="188">
        <v>25722</v>
      </c>
      <c r="I89" s="189"/>
      <c r="J89" s="190">
        <f>ROUND(I89*H89,2)</f>
        <v>0</v>
      </c>
      <c r="K89" s="186" t="s">
        <v>131</v>
      </c>
      <c r="L89" s="43"/>
      <c r="M89" s="191" t="s">
        <v>28</v>
      </c>
      <c r="N89" s="192" t="s">
        <v>44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132</v>
      </c>
      <c r="AT89" s="195" t="s">
        <v>127</v>
      </c>
      <c r="AU89" s="195" t="s">
        <v>73</v>
      </c>
      <c r="AY89" s="16" t="s">
        <v>133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80</v>
      </c>
      <c r="BK89" s="196">
        <f>ROUND(I89*H89,2)</f>
        <v>0</v>
      </c>
      <c r="BL89" s="16" t="s">
        <v>132</v>
      </c>
      <c r="BM89" s="195" t="s">
        <v>152</v>
      </c>
    </row>
    <row r="90" s="2" customFormat="1">
      <c r="A90" s="37"/>
      <c r="B90" s="38"/>
      <c r="C90" s="39"/>
      <c r="D90" s="197" t="s">
        <v>135</v>
      </c>
      <c r="E90" s="39"/>
      <c r="F90" s="198" t="s">
        <v>153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135</v>
      </c>
      <c r="AU90" s="16" t="s">
        <v>73</v>
      </c>
    </row>
    <row r="91" s="2" customFormat="1">
      <c r="A91" s="37"/>
      <c r="B91" s="38"/>
      <c r="C91" s="39"/>
      <c r="D91" s="202" t="s">
        <v>137</v>
      </c>
      <c r="E91" s="39"/>
      <c r="F91" s="203" t="s">
        <v>154</v>
      </c>
      <c r="G91" s="39"/>
      <c r="H91" s="39"/>
      <c r="I91" s="199"/>
      <c r="J91" s="39"/>
      <c r="K91" s="39"/>
      <c r="L91" s="43"/>
      <c r="M91" s="200"/>
      <c r="N91" s="20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137</v>
      </c>
      <c r="AU91" s="16" t="s">
        <v>73</v>
      </c>
    </row>
    <row r="92" s="2" customFormat="1" ht="21.75" customHeight="1">
      <c r="A92" s="37"/>
      <c r="B92" s="38"/>
      <c r="C92" s="184" t="s">
        <v>155</v>
      </c>
      <c r="D92" s="184" t="s">
        <v>127</v>
      </c>
      <c r="E92" s="185" t="s">
        <v>156</v>
      </c>
      <c r="F92" s="186" t="s">
        <v>157</v>
      </c>
      <c r="G92" s="187" t="s">
        <v>130</v>
      </c>
      <c r="H92" s="188">
        <v>17580</v>
      </c>
      <c r="I92" s="189"/>
      <c r="J92" s="190">
        <f>ROUND(I92*H92,2)</f>
        <v>0</v>
      </c>
      <c r="K92" s="186" t="s">
        <v>131</v>
      </c>
      <c r="L92" s="43"/>
      <c r="M92" s="191" t="s">
        <v>28</v>
      </c>
      <c r="N92" s="192" t="s">
        <v>44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132</v>
      </c>
      <c r="AT92" s="195" t="s">
        <v>127</v>
      </c>
      <c r="AU92" s="195" t="s">
        <v>73</v>
      </c>
      <c r="AY92" s="16" t="s">
        <v>133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80</v>
      </c>
      <c r="BK92" s="196">
        <f>ROUND(I92*H92,2)</f>
        <v>0</v>
      </c>
      <c r="BL92" s="16" t="s">
        <v>132</v>
      </c>
      <c r="BM92" s="195" t="s">
        <v>158</v>
      </c>
    </row>
    <row r="93" s="2" customFormat="1">
      <c r="A93" s="37"/>
      <c r="B93" s="38"/>
      <c r="C93" s="39"/>
      <c r="D93" s="197" t="s">
        <v>135</v>
      </c>
      <c r="E93" s="39"/>
      <c r="F93" s="198" t="s">
        <v>159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135</v>
      </c>
      <c r="AU93" s="16" t="s">
        <v>73</v>
      </c>
    </row>
    <row r="94" s="2" customFormat="1">
      <c r="A94" s="37"/>
      <c r="B94" s="38"/>
      <c r="C94" s="39"/>
      <c r="D94" s="202" t="s">
        <v>137</v>
      </c>
      <c r="E94" s="39"/>
      <c r="F94" s="203" t="s">
        <v>160</v>
      </c>
      <c r="G94" s="39"/>
      <c r="H94" s="39"/>
      <c r="I94" s="199"/>
      <c r="J94" s="39"/>
      <c r="K94" s="39"/>
      <c r="L94" s="43"/>
      <c r="M94" s="200"/>
      <c r="N94" s="201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73</v>
      </c>
    </row>
    <row r="95" s="10" customFormat="1">
      <c r="A95" s="10"/>
      <c r="B95" s="204"/>
      <c r="C95" s="205"/>
      <c r="D95" s="197" t="s">
        <v>161</v>
      </c>
      <c r="E95" s="206" t="s">
        <v>28</v>
      </c>
      <c r="F95" s="207" t="s">
        <v>162</v>
      </c>
      <c r="G95" s="205"/>
      <c r="H95" s="208">
        <v>17580</v>
      </c>
      <c r="I95" s="209"/>
      <c r="J95" s="205"/>
      <c r="K95" s="205"/>
      <c r="L95" s="210"/>
      <c r="M95" s="211"/>
      <c r="N95" s="212"/>
      <c r="O95" s="212"/>
      <c r="P95" s="212"/>
      <c r="Q95" s="212"/>
      <c r="R95" s="212"/>
      <c r="S95" s="212"/>
      <c r="T95" s="213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4" t="s">
        <v>161</v>
      </c>
      <c r="AU95" s="214" t="s">
        <v>73</v>
      </c>
      <c r="AV95" s="10" t="s">
        <v>82</v>
      </c>
      <c r="AW95" s="10" t="s">
        <v>35</v>
      </c>
      <c r="AX95" s="10" t="s">
        <v>80</v>
      </c>
      <c r="AY95" s="214" t="s">
        <v>133</v>
      </c>
    </row>
    <row r="96" s="2" customFormat="1" ht="24.15" customHeight="1">
      <c r="A96" s="37"/>
      <c r="B96" s="38"/>
      <c r="C96" s="184" t="s">
        <v>163</v>
      </c>
      <c r="D96" s="184" t="s">
        <v>127</v>
      </c>
      <c r="E96" s="185" t="s">
        <v>164</v>
      </c>
      <c r="F96" s="186" t="s">
        <v>165</v>
      </c>
      <c r="G96" s="187" t="s">
        <v>130</v>
      </c>
      <c r="H96" s="188">
        <v>23245</v>
      </c>
      <c r="I96" s="189"/>
      <c r="J96" s="190">
        <f>ROUND(I96*H96,2)</f>
        <v>0</v>
      </c>
      <c r="K96" s="186" t="s">
        <v>131</v>
      </c>
      <c r="L96" s="43"/>
      <c r="M96" s="191" t="s">
        <v>28</v>
      </c>
      <c r="N96" s="192" t="s">
        <v>44</v>
      </c>
      <c r="O96" s="83"/>
      <c r="P96" s="193">
        <f>O96*H96</f>
        <v>0</v>
      </c>
      <c r="Q96" s="193">
        <v>0</v>
      </c>
      <c r="R96" s="193">
        <f>Q96*H96</f>
        <v>0</v>
      </c>
      <c r="S96" s="193">
        <v>0</v>
      </c>
      <c r="T96" s="19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5" t="s">
        <v>132</v>
      </c>
      <c r="AT96" s="195" t="s">
        <v>127</v>
      </c>
      <c r="AU96" s="195" t="s">
        <v>73</v>
      </c>
      <c r="AY96" s="16" t="s">
        <v>133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6" t="s">
        <v>80</v>
      </c>
      <c r="BK96" s="196">
        <f>ROUND(I96*H96,2)</f>
        <v>0</v>
      </c>
      <c r="BL96" s="16" t="s">
        <v>132</v>
      </c>
      <c r="BM96" s="195" t="s">
        <v>166</v>
      </c>
    </row>
    <row r="97" s="2" customFormat="1">
      <c r="A97" s="37"/>
      <c r="B97" s="38"/>
      <c r="C97" s="39"/>
      <c r="D97" s="197" t="s">
        <v>135</v>
      </c>
      <c r="E97" s="39"/>
      <c r="F97" s="198" t="s">
        <v>167</v>
      </c>
      <c r="G97" s="39"/>
      <c r="H97" s="39"/>
      <c r="I97" s="199"/>
      <c r="J97" s="39"/>
      <c r="K97" s="39"/>
      <c r="L97" s="43"/>
      <c r="M97" s="200"/>
      <c r="N97" s="201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135</v>
      </c>
      <c r="AU97" s="16" t="s">
        <v>73</v>
      </c>
    </row>
    <row r="98" s="2" customFormat="1">
      <c r="A98" s="37"/>
      <c r="B98" s="38"/>
      <c r="C98" s="39"/>
      <c r="D98" s="202" t="s">
        <v>137</v>
      </c>
      <c r="E98" s="39"/>
      <c r="F98" s="203" t="s">
        <v>168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137</v>
      </c>
      <c r="AU98" s="16" t="s">
        <v>73</v>
      </c>
    </row>
    <row r="99" s="10" customFormat="1">
      <c r="A99" s="10"/>
      <c r="B99" s="204"/>
      <c r="C99" s="205"/>
      <c r="D99" s="197" t="s">
        <v>161</v>
      </c>
      <c r="E99" s="206" t="s">
        <v>28</v>
      </c>
      <c r="F99" s="207" t="s">
        <v>169</v>
      </c>
      <c r="G99" s="205"/>
      <c r="H99" s="208">
        <v>17580</v>
      </c>
      <c r="I99" s="209"/>
      <c r="J99" s="205"/>
      <c r="K99" s="205"/>
      <c r="L99" s="210"/>
      <c r="M99" s="211"/>
      <c r="N99" s="212"/>
      <c r="O99" s="212"/>
      <c r="P99" s="212"/>
      <c r="Q99" s="212"/>
      <c r="R99" s="212"/>
      <c r="S99" s="212"/>
      <c r="T99" s="213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14" t="s">
        <v>161</v>
      </c>
      <c r="AU99" s="214" t="s">
        <v>73</v>
      </c>
      <c r="AV99" s="10" t="s">
        <v>82</v>
      </c>
      <c r="AW99" s="10" t="s">
        <v>35</v>
      </c>
      <c r="AX99" s="10" t="s">
        <v>73</v>
      </c>
      <c r="AY99" s="214" t="s">
        <v>133</v>
      </c>
    </row>
    <row r="100" s="10" customFormat="1">
      <c r="A100" s="10"/>
      <c r="B100" s="204"/>
      <c r="C100" s="205"/>
      <c r="D100" s="197" t="s">
        <v>161</v>
      </c>
      <c r="E100" s="206" t="s">
        <v>28</v>
      </c>
      <c r="F100" s="207" t="s">
        <v>170</v>
      </c>
      <c r="G100" s="205"/>
      <c r="H100" s="208">
        <v>5665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4" t="s">
        <v>161</v>
      </c>
      <c r="AU100" s="214" t="s">
        <v>73</v>
      </c>
      <c r="AV100" s="10" t="s">
        <v>82</v>
      </c>
      <c r="AW100" s="10" t="s">
        <v>35</v>
      </c>
      <c r="AX100" s="10" t="s">
        <v>73</v>
      </c>
      <c r="AY100" s="214" t="s">
        <v>133</v>
      </c>
    </row>
    <row r="101" s="11" customFormat="1">
      <c r="A101" s="11"/>
      <c r="B101" s="215"/>
      <c r="C101" s="216"/>
      <c r="D101" s="197" t="s">
        <v>161</v>
      </c>
      <c r="E101" s="217" t="s">
        <v>28</v>
      </c>
      <c r="F101" s="218" t="s">
        <v>171</v>
      </c>
      <c r="G101" s="216"/>
      <c r="H101" s="219">
        <v>23245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T101" s="225" t="s">
        <v>161</v>
      </c>
      <c r="AU101" s="225" t="s">
        <v>73</v>
      </c>
      <c r="AV101" s="11" t="s">
        <v>132</v>
      </c>
      <c r="AW101" s="11" t="s">
        <v>35</v>
      </c>
      <c r="AX101" s="11" t="s">
        <v>80</v>
      </c>
      <c r="AY101" s="225" t="s">
        <v>133</v>
      </c>
    </row>
    <row r="102" s="2" customFormat="1" ht="16.5" customHeight="1">
      <c r="A102" s="37"/>
      <c r="B102" s="38"/>
      <c r="C102" s="226" t="s">
        <v>172</v>
      </c>
      <c r="D102" s="226" t="s">
        <v>173</v>
      </c>
      <c r="E102" s="227" t="s">
        <v>174</v>
      </c>
      <c r="F102" s="228" t="s">
        <v>175</v>
      </c>
      <c r="G102" s="229" t="s">
        <v>176</v>
      </c>
      <c r="H102" s="230">
        <v>439.5</v>
      </c>
      <c r="I102" s="231"/>
      <c r="J102" s="232">
        <f>ROUND(I102*H102,2)</f>
        <v>0</v>
      </c>
      <c r="K102" s="228" t="s">
        <v>131</v>
      </c>
      <c r="L102" s="233"/>
      <c r="M102" s="234" t="s">
        <v>28</v>
      </c>
      <c r="N102" s="235" t="s">
        <v>44</v>
      </c>
      <c r="O102" s="83"/>
      <c r="P102" s="193">
        <f>O102*H102</f>
        <v>0</v>
      </c>
      <c r="Q102" s="193">
        <v>0.001</v>
      </c>
      <c r="R102" s="193">
        <f>Q102*H102</f>
        <v>0.4395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177</v>
      </c>
      <c r="AT102" s="195" t="s">
        <v>173</v>
      </c>
      <c r="AU102" s="195" t="s">
        <v>73</v>
      </c>
      <c r="AY102" s="16" t="s">
        <v>133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80</v>
      </c>
      <c r="BK102" s="196">
        <f>ROUND(I102*H102,2)</f>
        <v>0</v>
      </c>
      <c r="BL102" s="16" t="s">
        <v>132</v>
      </c>
      <c r="BM102" s="195" t="s">
        <v>178</v>
      </c>
    </row>
    <row r="103" s="2" customFormat="1">
      <c r="A103" s="37"/>
      <c r="B103" s="38"/>
      <c r="C103" s="39"/>
      <c r="D103" s="197" t="s">
        <v>135</v>
      </c>
      <c r="E103" s="39"/>
      <c r="F103" s="198" t="s">
        <v>175</v>
      </c>
      <c r="G103" s="39"/>
      <c r="H103" s="39"/>
      <c r="I103" s="199"/>
      <c r="J103" s="39"/>
      <c r="K103" s="39"/>
      <c r="L103" s="43"/>
      <c r="M103" s="200"/>
      <c r="N103" s="20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135</v>
      </c>
      <c r="AU103" s="16" t="s">
        <v>73</v>
      </c>
    </row>
    <row r="104" s="10" customFormat="1">
      <c r="A104" s="10"/>
      <c r="B104" s="204"/>
      <c r="C104" s="205"/>
      <c r="D104" s="197" t="s">
        <v>161</v>
      </c>
      <c r="E104" s="206" t="s">
        <v>28</v>
      </c>
      <c r="F104" s="207" t="s">
        <v>179</v>
      </c>
      <c r="G104" s="205"/>
      <c r="H104" s="208">
        <v>439.5</v>
      </c>
      <c r="I104" s="209"/>
      <c r="J104" s="205"/>
      <c r="K104" s="205"/>
      <c r="L104" s="210"/>
      <c r="M104" s="211"/>
      <c r="N104" s="212"/>
      <c r="O104" s="212"/>
      <c r="P104" s="212"/>
      <c r="Q104" s="212"/>
      <c r="R104" s="212"/>
      <c r="S104" s="212"/>
      <c r="T104" s="213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14" t="s">
        <v>161</v>
      </c>
      <c r="AU104" s="214" t="s">
        <v>73</v>
      </c>
      <c r="AV104" s="10" t="s">
        <v>82</v>
      </c>
      <c r="AW104" s="10" t="s">
        <v>35</v>
      </c>
      <c r="AX104" s="10" t="s">
        <v>80</v>
      </c>
      <c r="AY104" s="214" t="s">
        <v>133</v>
      </c>
    </row>
    <row r="105" s="2" customFormat="1" ht="16.5" customHeight="1">
      <c r="A105" s="37"/>
      <c r="B105" s="38"/>
      <c r="C105" s="226" t="s">
        <v>177</v>
      </c>
      <c r="D105" s="226" t="s">
        <v>173</v>
      </c>
      <c r="E105" s="227" t="s">
        <v>180</v>
      </c>
      <c r="F105" s="228" t="s">
        <v>181</v>
      </c>
      <c r="G105" s="229" t="s">
        <v>176</v>
      </c>
      <c r="H105" s="230">
        <v>45.32</v>
      </c>
      <c r="I105" s="231"/>
      <c r="J105" s="232">
        <f>ROUND(I105*H105,2)</f>
        <v>0</v>
      </c>
      <c r="K105" s="228" t="s">
        <v>28</v>
      </c>
      <c r="L105" s="233"/>
      <c r="M105" s="234" t="s">
        <v>28</v>
      </c>
      <c r="N105" s="235" t="s">
        <v>44</v>
      </c>
      <c r="O105" s="83"/>
      <c r="P105" s="193">
        <f>O105*H105</f>
        <v>0</v>
      </c>
      <c r="Q105" s="193">
        <v>0.001</v>
      </c>
      <c r="R105" s="193">
        <f>Q105*H105</f>
        <v>0.045319999999999999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177</v>
      </c>
      <c r="AT105" s="195" t="s">
        <v>173</v>
      </c>
      <c r="AU105" s="195" t="s">
        <v>73</v>
      </c>
      <c r="AY105" s="16" t="s">
        <v>133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80</v>
      </c>
      <c r="BK105" s="196">
        <f>ROUND(I105*H105,2)</f>
        <v>0</v>
      </c>
      <c r="BL105" s="16" t="s">
        <v>132</v>
      </c>
      <c r="BM105" s="195" t="s">
        <v>182</v>
      </c>
    </row>
    <row r="106" s="2" customFormat="1">
      <c r="A106" s="37"/>
      <c r="B106" s="38"/>
      <c r="C106" s="39"/>
      <c r="D106" s="197" t="s">
        <v>135</v>
      </c>
      <c r="E106" s="39"/>
      <c r="F106" s="198" t="s">
        <v>181</v>
      </c>
      <c r="G106" s="39"/>
      <c r="H106" s="39"/>
      <c r="I106" s="199"/>
      <c r="J106" s="39"/>
      <c r="K106" s="39"/>
      <c r="L106" s="43"/>
      <c r="M106" s="200"/>
      <c r="N106" s="201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135</v>
      </c>
      <c r="AU106" s="16" t="s">
        <v>73</v>
      </c>
    </row>
    <row r="107" s="10" customFormat="1">
      <c r="A107" s="10"/>
      <c r="B107" s="204"/>
      <c r="C107" s="205"/>
      <c r="D107" s="197" t="s">
        <v>161</v>
      </c>
      <c r="E107" s="206" t="s">
        <v>28</v>
      </c>
      <c r="F107" s="207" t="s">
        <v>183</v>
      </c>
      <c r="G107" s="205"/>
      <c r="H107" s="208">
        <v>45.32</v>
      </c>
      <c r="I107" s="209"/>
      <c r="J107" s="205"/>
      <c r="K107" s="205"/>
      <c r="L107" s="210"/>
      <c r="M107" s="211"/>
      <c r="N107" s="212"/>
      <c r="O107" s="212"/>
      <c r="P107" s="212"/>
      <c r="Q107" s="212"/>
      <c r="R107" s="212"/>
      <c r="S107" s="212"/>
      <c r="T107" s="213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14" t="s">
        <v>161</v>
      </c>
      <c r="AU107" s="214" t="s">
        <v>73</v>
      </c>
      <c r="AV107" s="10" t="s">
        <v>82</v>
      </c>
      <c r="AW107" s="10" t="s">
        <v>35</v>
      </c>
      <c r="AX107" s="10" t="s">
        <v>80</v>
      </c>
      <c r="AY107" s="214" t="s">
        <v>133</v>
      </c>
    </row>
    <row r="108" s="2" customFormat="1" ht="24.15" customHeight="1">
      <c r="A108" s="37"/>
      <c r="B108" s="38"/>
      <c r="C108" s="184" t="s">
        <v>184</v>
      </c>
      <c r="D108" s="184" t="s">
        <v>127</v>
      </c>
      <c r="E108" s="185" t="s">
        <v>185</v>
      </c>
      <c r="F108" s="186" t="s">
        <v>186</v>
      </c>
      <c r="G108" s="187" t="s">
        <v>130</v>
      </c>
      <c r="H108" s="188">
        <v>23245</v>
      </c>
      <c r="I108" s="189"/>
      <c r="J108" s="190">
        <f>ROUND(I108*H108,2)</f>
        <v>0</v>
      </c>
      <c r="K108" s="186" t="s">
        <v>131</v>
      </c>
      <c r="L108" s="43"/>
      <c r="M108" s="191" t="s">
        <v>28</v>
      </c>
      <c r="N108" s="192" t="s">
        <v>44</v>
      </c>
      <c r="O108" s="83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132</v>
      </c>
      <c r="AT108" s="195" t="s">
        <v>127</v>
      </c>
      <c r="AU108" s="195" t="s">
        <v>73</v>
      </c>
      <c r="AY108" s="16" t="s">
        <v>133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80</v>
      </c>
      <c r="BK108" s="196">
        <f>ROUND(I108*H108,2)</f>
        <v>0</v>
      </c>
      <c r="BL108" s="16" t="s">
        <v>132</v>
      </c>
      <c r="BM108" s="195" t="s">
        <v>187</v>
      </c>
    </row>
    <row r="109" s="2" customFormat="1">
      <c r="A109" s="37"/>
      <c r="B109" s="38"/>
      <c r="C109" s="39"/>
      <c r="D109" s="197" t="s">
        <v>135</v>
      </c>
      <c r="E109" s="39"/>
      <c r="F109" s="198" t="s">
        <v>188</v>
      </c>
      <c r="G109" s="39"/>
      <c r="H109" s="39"/>
      <c r="I109" s="199"/>
      <c r="J109" s="39"/>
      <c r="K109" s="39"/>
      <c r="L109" s="43"/>
      <c r="M109" s="200"/>
      <c r="N109" s="201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135</v>
      </c>
      <c r="AU109" s="16" t="s">
        <v>73</v>
      </c>
    </row>
    <row r="110" s="2" customFormat="1">
      <c r="A110" s="37"/>
      <c r="B110" s="38"/>
      <c r="C110" s="39"/>
      <c r="D110" s="202" t="s">
        <v>137</v>
      </c>
      <c r="E110" s="39"/>
      <c r="F110" s="203" t="s">
        <v>189</v>
      </c>
      <c r="G110" s="39"/>
      <c r="H110" s="39"/>
      <c r="I110" s="199"/>
      <c r="J110" s="39"/>
      <c r="K110" s="39"/>
      <c r="L110" s="43"/>
      <c r="M110" s="200"/>
      <c r="N110" s="201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137</v>
      </c>
      <c r="AU110" s="16" t="s">
        <v>73</v>
      </c>
    </row>
    <row r="111" s="10" customFormat="1">
      <c r="A111" s="10"/>
      <c r="B111" s="204"/>
      <c r="C111" s="205"/>
      <c r="D111" s="197" t="s">
        <v>161</v>
      </c>
      <c r="E111" s="206" t="s">
        <v>28</v>
      </c>
      <c r="F111" s="207" t="s">
        <v>169</v>
      </c>
      <c r="G111" s="205"/>
      <c r="H111" s="208">
        <v>17580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14" t="s">
        <v>161</v>
      </c>
      <c r="AU111" s="214" t="s">
        <v>73</v>
      </c>
      <c r="AV111" s="10" t="s">
        <v>82</v>
      </c>
      <c r="AW111" s="10" t="s">
        <v>35</v>
      </c>
      <c r="AX111" s="10" t="s">
        <v>73</v>
      </c>
      <c r="AY111" s="214" t="s">
        <v>133</v>
      </c>
    </row>
    <row r="112" s="10" customFormat="1">
      <c r="A112" s="10"/>
      <c r="B112" s="204"/>
      <c r="C112" s="205"/>
      <c r="D112" s="197" t="s">
        <v>161</v>
      </c>
      <c r="E112" s="206" t="s">
        <v>28</v>
      </c>
      <c r="F112" s="207" t="s">
        <v>170</v>
      </c>
      <c r="G112" s="205"/>
      <c r="H112" s="208">
        <v>5665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4" t="s">
        <v>161</v>
      </c>
      <c r="AU112" s="214" t="s">
        <v>73</v>
      </c>
      <c r="AV112" s="10" t="s">
        <v>82</v>
      </c>
      <c r="AW112" s="10" t="s">
        <v>35</v>
      </c>
      <c r="AX112" s="10" t="s">
        <v>73</v>
      </c>
      <c r="AY112" s="214" t="s">
        <v>133</v>
      </c>
    </row>
    <row r="113" s="11" customFormat="1">
      <c r="A113" s="11"/>
      <c r="B113" s="215"/>
      <c r="C113" s="216"/>
      <c r="D113" s="197" t="s">
        <v>161</v>
      </c>
      <c r="E113" s="217" t="s">
        <v>28</v>
      </c>
      <c r="F113" s="218" t="s">
        <v>171</v>
      </c>
      <c r="G113" s="216"/>
      <c r="H113" s="219">
        <v>23245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T113" s="225" t="s">
        <v>161</v>
      </c>
      <c r="AU113" s="225" t="s">
        <v>73</v>
      </c>
      <c r="AV113" s="11" t="s">
        <v>132</v>
      </c>
      <c r="AW113" s="11" t="s">
        <v>35</v>
      </c>
      <c r="AX113" s="11" t="s">
        <v>80</v>
      </c>
      <c r="AY113" s="225" t="s">
        <v>133</v>
      </c>
    </row>
    <row r="114" s="2" customFormat="1" ht="16.5" customHeight="1">
      <c r="A114" s="37"/>
      <c r="B114" s="38"/>
      <c r="C114" s="184" t="s">
        <v>190</v>
      </c>
      <c r="D114" s="184" t="s">
        <v>127</v>
      </c>
      <c r="E114" s="185" t="s">
        <v>191</v>
      </c>
      <c r="F114" s="186" t="s">
        <v>192</v>
      </c>
      <c r="G114" s="187" t="s">
        <v>193</v>
      </c>
      <c r="H114" s="188">
        <v>34.868000000000002</v>
      </c>
      <c r="I114" s="189"/>
      <c r="J114" s="190">
        <f>ROUND(I114*H114,2)</f>
        <v>0</v>
      </c>
      <c r="K114" s="186" t="s">
        <v>28</v>
      </c>
      <c r="L114" s="43"/>
      <c r="M114" s="191" t="s">
        <v>28</v>
      </c>
      <c r="N114" s="192" t="s">
        <v>44</v>
      </c>
      <c r="O114" s="83"/>
      <c r="P114" s="193">
        <f>O114*H114</f>
        <v>0</v>
      </c>
      <c r="Q114" s="193">
        <v>0</v>
      </c>
      <c r="R114" s="193">
        <f>Q114*H114</f>
        <v>0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132</v>
      </c>
      <c r="AT114" s="195" t="s">
        <v>127</v>
      </c>
      <c r="AU114" s="195" t="s">
        <v>73</v>
      </c>
      <c r="AY114" s="16" t="s">
        <v>133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80</v>
      </c>
      <c r="BK114" s="196">
        <f>ROUND(I114*H114,2)</f>
        <v>0</v>
      </c>
      <c r="BL114" s="16" t="s">
        <v>132</v>
      </c>
      <c r="BM114" s="195" t="s">
        <v>194</v>
      </c>
    </row>
    <row r="115" s="2" customFormat="1">
      <c r="A115" s="37"/>
      <c r="B115" s="38"/>
      <c r="C115" s="39"/>
      <c r="D115" s="197" t="s">
        <v>135</v>
      </c>
      <c r="E115" s="39"/>
      <c r="F115" s="198" t="s">
        <v>192</v>
      </c>
      <c r="G115" s="39"/>
      <c r="H115" s="39"/>
      <c r="I115" s="199"/>
      <c r="J115" s="39"/>
      <c r="K115" s="39"/>
      <c r="L115" s="43"/>
      <c r="M115" s="200"/>
      <c r="N115" s="20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135</v>
      </c>
      <c r="AU115" s="16" t="s">
        <v>73</v>
      </c>
    </row>
    <row r="116" s="10" customFormat="1">
      <c r="A116" s="10"/>
      <c r="B116" s="204"/>
      <c r="C116" s="205"/>
      <c r="D116" s="197" t="s">
        <v>161</v>
      </c>
      <c r="E116" s="206" t="s">
        <v>28</v>
      </c>
      <c r="F116" s="207" t="s">
        <v>195</v>
      </c>
      <c r="G116" s="205"/>
      <c r="H116" s="208">
        <v>34.868000000000002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4" t="s">
        <v>161</v>
      </c>
      <c r="AU116" s="214" t="s">
        <v>73</v>
      </c>
      <c r="AV116" s="10" t="s">
        <v>82</v>
      </c>
      <c r="AW116" s="10" t="s">
        <v>35</v>
      </c>
      <c r="AX116" s="10" t="s">
        <v>73</v>
      </c>
      <c r="AY116" s="214" t="s">
        <v>133</v>
      </c>
    </row>
    <row r="117" s="11" customFormat="1">
      <c r="A117" s="11"/>
      <c r="B117" s="215"/>
      <c r="C117" s="216"/>
      <c r="D117" s="197" t="s">
        <v>161</v>
      </c>
      <c r="E117" s="217" t="s">
        <v>28</v>
      </c>
      <c r="F117" s="218" t="s">
        <v>171</v>
      </c>
      <c r="G117" s="216"/>
      <c r="H117" s="219">
        <v>34.868000000000002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T117" s="225" t="s">
        <v>161</v>
      </c>
      <c r="AU117" s="225" t="s">
        <v>73</v>
      </c>
      <c r="AV117" s="11" t="s">
        <v>132</v>
      </c>
      <c r="AW117" s="11" t="s">
        <v>35</v>
      </c>
      <c r="AX117" s="11" t="s">
        <v>80</v>
      </c>
      <c r="AY117" s="225" t="s">
        <v>133</v>
      </c>
    </row>
    <row r="118" s="2" customFormat="1" ht="24.15" customHeight="1">
      <c r="A118" s="37"/>
      <c r="B118" s="38"/>
      <c r="C118" s="184" t="s">
        <v>196</v>
      </c>
      <c r="D118" s="184" t="s">
        <v>127</v>
      </c>
      <c r="E118" s="185" t="s">
        <v>197</v>
      </c>
      <c r="F118" s="186" t="s">
        <v>198</v>
      </c>
      <c r="G118" s="187" t="s">
        <v>193</v>
      </c>
      <c r="H118" s="188">
        <v>0.248</v>
      </c>
      <c r="I118" s="189"/>
      <c r="J118" s="190">
        <f>ROUND(I118*H118,2)</f>
        <v>0</v>
      </c>
      <c r="K118" s="186" t="s">
        <v>131</v>
      </c>
      <c r="L118" s="43"/>
      <c r="M118" s="191" t="s">
        <v>28</v>
      </c>
      <c r="N118" s="192" t="s">
        <v>44</v>
      </c>
      <c r="O118" s="83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132</v>
      </c>
      <c r="AT118" s="195" t="s">
        <v>127</v>
      </c>
      <c r="AU118" s="195" t="s">
        <v>73</v>
      </c>
      <c r="AY118" s="16" t="s">
        <v>133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80</v>
      </c>
      <c r="BK118" s="196">
        <f>ROUND(I118*H118,2)</f>
        <v>0</v>
      </c>
      <c r="BL118" s="16" t="s">
        <v>132</v>
      </c>
      <c r="BM118" s="195" t="s">
        <v>199</v>
      </c>
    </row>
    <row r="119" s="2" customFormat="1">
      <c r="A119" s="37"/>
      <c r="B119" s="38"/>
      <c r="C119" s="39"/>
      <c r="D119" s="197" t="s">
        <v>135</v>
      </c>
      <c r="E119" s="39"/>
      <c r="F119" s="198" t="s">
        <v>200</v>
      </c>
      <c r="G119" s="39"/>
      <c r="H119" s="39"/>
      <c r="I119" s="199"/>
      <c r="J119" s="39"/>
      <c r="K119" s="39"/>
      <c r="L119" s="43"/>
      <c r="M119" s="200"/>
      <c r="N119" s="201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135</v>
      </c>
      <c r="AU119" s="16" t="s">
        <v>73</v>
      </c>
    </row>
    <row r="120" s="2" customFormat="1">
      <c r="A120" s="37"/>
      <c r="B120" s="38"/>
      <c r="C120" s="39"/>
      <c r="D120" s="202" t="s">
        <v>137</v>
      </c>
      <c r="E120" s="39"/>
      <c r="F120" s="203" t="s">
        <v>201</v>
      </c>
      <c r="G120" s="39"/>
      <c r="H120" s="39"/>
      <c r="I120" s="199"/>
      <c r="J120" s="39"/>
      <c r="K120" s="39"/>
      <c r="L120" s="43"/>
      <c r="M120" s="200"/>
      <c r="N120" s="201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137</v>
      </c>
      <c r="AU120" s="16" t="s">
        <v>73</v>
      </c>
    </row>
    <row r="121" s="10" customFormat="1">
      <c r="A121" s="10"/>
      <c r="B121" s="204"/>
      <c r="C121" s="205"/>
      <c r="D121" s="197" t="s">
        <v>161</v>
      </c>
      <c r="E121" s="206" t="s">
        <v>28</v>
      </c>
      <c r="F121" s="207" t="s">
        <v>202</v>
      </c>
      <c r="G121" s="205"/>
      <c r="H121" s="208">
        <v>0.248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4" t="s">
        <v>161</v>
      </c>
      <c r="AU121" s="214" t="s">
        <v>73</v>
      </c>
      <c r="AV121" s="10" t="s">
        <v>82</v>
      </c>
      <c r="AW121" s="10" t="s">
        <v>35</v>
      </c>
      <c r="AX121" s="10" t="s">
        <v>80</v>
      </c>
      <c r="AY121" s="214" t="s">
        <v>133</v>
      </c>
    </row>
    <row r="122" s="2" customFormat="1" ht="24.15" customHeight="1">
      <c r="A122" s="37"/>
      <c r="B122" s="38"/>
      <c r="C122" s="226" t="s">
        <v>8</v>
      </c>
      <c r="D122" s="226" t="s">
        <v>173</v>
      </c>
      <c r="E122" s="227" t="s">
        <v>203</v>
      </c>
      <c r="F122" s="228" t="s">
        <v>204</v>
      </c>
      <c r="G122" s="229" t="s">
        <v>176</v>
      </c>
      <c r="H122" s="230">
        <v>247.69999999999999</v>
      </c>
      <c r="I122" s="231"/>
      <c r="J122" s="232">
        <f>ROUND(I122*H122,2)</f>
        <v>0</v>
      </c>
      <c r="K122" s="228" t="s">
        <v>28</v>
      </c>
      <c r="L122" s="233"/>
      <c r="M122" s="234" t="s">
        <v>28</v>
      </c>
      <c r="N122" s="235" t="s">
        <v>44</v>
      </c>
      <c r="O122" s="83"/>
      <c r="P122" s="193">
        <f>O122*H122</f>
        <v>0</v>
      </c>
      <c r="Q122" s="193">
        <v>0.001</v>
      </c>
      <c r="R122" s="193">
        <f>Q122*H122</f>
        <v>0.2477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177</v>
      </c>
      <c r="AT122" s="195" t="s">
        <v>173</v>
      </c>
      <c r="AU122" s="195" t="s">
        <v>73</v>
      </c>
      <c r="AY122" s="16" t="s">
        <v>133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80</v>
      </c>
      <c r="BK122" s="196">
        <f>ROUND(I122*H122,2)</f>
        <v>0</v>
      </c>
      <c r="BL122" s="16" t="s">
        <v>132</v>
      </c>
      <c r="BM122" s="195" t="s">
        <v>205</v>
      </c>
    </row>
    <row r="123" s="2" customFormat="1">
      <c r="A123" s="37"/>
      <c r="B123" s="38"/>
      <c r="C123" s="39"/>
      <c r="D123" s="197" t="s">
        <v>135</v>
      </c>
      <c r="E123" s="39"/>
      <c r="F123" s="198" t="s">
        <v>206</v>
      </c>
      <c r="G123" s="39"/>
      <c r="H123" s="39"/>
      <c r="I123" s="199"/>
      <c r="J123" s="39"/>
      <c r="K123" s="39"/>
      <c r="L123" s="43"/>
      <c r="M123" s="200"/>
      <c r="N123" s="201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135</v>
      </c>
      <c r="AU123" s="16" t="s">
        <v>73</v>
      </c>
    </row>
    <row r="124" s="10" customFormat="1">
      <c r="A124" s="10"/>
      <c r="B124" s="204"/>
      <c r="C124" s="205"/>
      <c r="D124" s="197" t="s">
        <v>161</v>
      </c>
      <c r="E124" s="206" t="s">
        <v>28</v>
      </c>
      <c r="F124" s="207" t="s">
        <v>207</v>
      </c>
      <c r="G124" s="205"/>
      <c r="H124" s="208">
        <v>247.69999999999999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4" t="s">
        <v>161</v>
      </c>
      <c r="AU124" s="214" t="s">
        <v>73</v>
      </c>
      <c r="AV124" s="10" t="s">
        <v>82</v>
      </c>
      <c r="AW124" s="10" t="s">
        <v>35</v>
      </c>
      <c r="AX124" s="10" t="s">
        <v>80</v>
      </c>
      <c r="AY124" s="214" t="s">
        <v>133</v>
      </c>
    </row>
    <row r="125" s="2" customFormat="1" ht="24.15" customHeight="1">
      <c r="A125" s="37"/>
      <c r="B125" s="38"/>
      <c r="C125" s="184" t="s">
        <v>208</v>
      </c>
      <c r="D125" s="184" t="s">
        <v>127</v>
      </c>
      <c r="E125" s="185" t="s">
        <v>209</v>
      </c>
      <c r="F125" s="186" t="s">
        <v>210</v>
      </c>
      <c r="G125" s="187" t="s">
        <v>193</v>
      </c>
      <c r="H125" s="188">
        <v>0.19700000000000001</v>
      </c>
      <c r="I125" s="189"/>
      <c r="J125" s="190">
        <f>ROUND(I125*H125,2)</f>
        <v>0</v>
      </c>
      <c r="K125" s="186" t="s">
        <v>131</v>
      </c>
      <c r="L125" s="43"/>
      <c r="M125" s="191" t="s">
        <v>28</v>
      </c>
      <c r="N125" s="192" t="s">
        <v>44</v>
      </c>
      <c r="O125" s="83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5" t="s">
        <v>132</v>
      </c>
      <c r="AT125" s="195" t="s">
        <v>127</v>
      </c>
      <c r="AU125" s="195" t="s">
        <v>73</v>
      </c>
      <c r="AY125" s="16" t="s">
        <v>133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6" t="s">
        <v>80</v>
      </c>
      <c r="BK125" s="196">
        <f>ROUND(I125*H125,2)</f>
        <v>0</v>
      </c>
      <c r="BL125" s="16" t="s">
        <v>132</v>
      </c>
      <c r="BM125" s="195" t="s">
        <v>211</v>
      </c>
    </row>
    <row r="126" s="2" customFormat="1">
      <c r="A126" s="37"/>
      <c r="B126" s="38"/>
      <c r="C126" s="39"/>
      <c r="D126" s="197" t="s">
        <v>135</v>
      </c>
      <c r="E126" s="39"/>
      <c r="F126" s="198" t="s">
        <v>212</v>
      </c>
      <c r="G126" s="39"/>
      <c r="H126" s="39"/>
      <c r="I126" s="199"/>
      <c r="J126" s="39"/>
      <c r="K126" s="39"/>
      <c r="L126" s="43"/>
      <c r="M126" s="200"/>
      <c r="N126" s="201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135</v>
      </c>
      <c r="AU126" s="16" t="s">
        <v>73</v>
      </c>
    </row>
    <row r="127" s="2" customFormat="1">
      <c r="A127" s="37"/>
      <c r="B127" s="38"/>
      <c r="C127" s="39"/>
      <c r="D127" s="202" t="s">
        <v>137</v>
      </c>
      <c r="E127" s="39"/>
      <c r="F127" s="203" t="s">
        <v>213</v>
      </c>
      <c r="G127" s="39"/>
      <c r="H127" s="39"/>
      <c r="I127" s="199"/>
      <c r="J127" s="39"/>
      <c r="K127" s="39"/>
      <c r="L127" s="43"/>
      <c r="M127" s="200"/>
      <c r="N127" s="201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137</v>
      </c>
      <c r="AU127" s="16" t="s">
        <v>73</v>
      </c>
    </row>
    <row r="128" s="10" customFormat="1">
      <c r="A128" s="10"/>
      <c r="B128" s="204"/>
      <c r="C128" s="205"/>
      <c r="D128" s="197" t="s">
        <v>161</v>
      </c>
      <c r="E128" s="206" t="s">
        <v>28</v>
      </c>
      <c r="F128" s="207" t="s">
        <v>214</v>
      </c>
      <c r="G128" s="205"/>
      <c r="H128" s="208">
        <v>0.19700000000000001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14" t="s">
        <v>161</v>
      </c>
      <c r="AU128" s="214" t="s">
        <v>73</v>
      </c>
      <c r="AV128" s="10" t="s">
        <v>82</v>
      </c>
      <c r="AW128" s="10" t="s">
        <v>35</v>
      </c>
      <c r="AX128" s="10" t="s">
        <v>80</v>
      </c>
      <c r="AY128" s="214" t="s">
        <v>133</v>
      </c>
    </row>
    <row r="129" s="2" customFormat="1" ht="16.5" customHeight="1">
      <c r="A129" s="37"/>
      <c r="B129" s="38"/>
      <c r="C129" s="226" t="s">
        <v>215</v>
      </c>
      <c r="D129" s="226" t="s">
        <v>173</v>
      </c>
      <c r="E129" s="227" t="s">
        <v>216</v>
      </c>
      <c r="F129" s="228" t="s">
        <v>217</v>
      </c>
      <c r="G129" s="229" t="s">
        <v>176</v>
      </c>
      <c r="H129" s="230">
        <v>196.94999999999999</v>
      </c>
      <c r="I129" s="231"/>
      <c r="J129" s="232">
        <f>ROUND(I129*H129,2)</f>
        <v>0</v>
      </c>
      <c r="K129" s="228" t="s">
        <v>131</v>
      </c>
      <c r="L129" s="233"/>
      <c r="M129" s="234" t="s">
        <v>28</v>
      </c>
      <c r="N129" s="235" t="s">
        <v>44</v>
      </c>
      <c r="O129" s="83"/>
      <c r="P129" s="193">
        <f>O129*H129</f>
        <v>0</v>
      </c>
      <c r="Q129" s="193">
        <v>0.001</v>
      </c>
      <c r="R129" s="193">
        <f>Q129*H129</f>
        <v>0.19694999999999999</v>
      </c>
      <c r="S129" s="193">
        <v>0</v>
      </c>
      <c r="T129" s="19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5" t="s">
        <v>177</v>
      </c>
      <c r="AT129" s="195" t="s">
        <v>173</v>
      </c>
      <c r="AU129" s="195" t="s">
        <v>73</v>
      </c>
      <c r="AY129" s="16" t="s">
        <v>133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6" t="s">
        <v>80</v>
      </c>
      <c r="BK129" s="196">
        <f>ROUND(I129*H129,2)</f>
        <v>0</v>
      </c>
      <c r="BL129" s="16" t="s">
        <v>132</v>
      </c>
      <c r="BM129" s="195" t="s">
        <v>218</v>
      </c>
    </row>
    <row r="130" s="2" customFormat="1">
      <c r="A130" s="37"/>
      <c r="B130" s="38"/>
      <c r="C130" s="39"/>
      <c r="D130" s="197" t="s">
        <v>135</v>
      </c>
      <c r="E130" s="39"/>
      <c r="F130" s="198" t="s">
        <v>217</v>
      </c>
      <c r="G130" s="39"/>
      <c r="H130" s="39"/>
      <c r="I130" s="199"/>
      <c r="J130" s="39"/>
      <c r="K130" s="39"/>
      <c r="L130" s="43"/>
      <c r="M130" s="200"/>
      <c r="N130" s="201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135</v>
      </c>
      <c r="AU130" s="16" t="s">
        <v>73</v>
      </c>
    </row>
    <row r="131" s="10" customFormat="1">
      <c r="A131" s="10"/>
      <c r="B131" s="204"/>
      <c r="C131" s="205"/>
      <c r="D131" s="197" t="s">
        <v>161</v>
      </c>
      <c r="E131" s="206" t="s">
        <v>28</v>
      </c>
      <c r="F131" s="207" t="s">
        <v>219</v>
      </c>
      <c r="G131" s="205"/>
      <c r="H131" s="208">
        <v>196.94999999999999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4" t="s">
        <v>161</v>
      </c>
      <c r="AU131" s="214" t="s">
        <v>73</v>
      </c>
      <c r="AV131" s="10" t="s">
        <v>82</v>
      </c>
      <c r="AW131" s="10" t="s">
        <v>35</v>
      </c>
      <c r="AX131" s="10" t="s">
        <v>80</v>
      </c>
      <c r="AY131" s="214" t="s">
        <v>133</v>
      </c>
    </row>
    <row r="132" s="2" customFormat="1" ht="33" customHeight="1">
      <c r="A132" s="37"/>
      <c r="B132" s="38"/>
      <c r="C132" s="184" t="s">
        <v>220</v>
      </c>
      <c r="D132" s="184" t="s">
        <v>127</v>
      </c>
      <c r="E132" s="185" t="s">
        <v>221</v>
      </c>
      <c r="F132" s="186" t="s">
        <v>222</v>
      </c>
      <c r="G132" s="187" t="s">
        <v>223</v>
      </c>
      <c r="H132" s="188">
        <v>39</v>
      </c>
      <c r="I132" s="189"/>
      <c r="J132" s="190">
        <f>ROUND(I132*H132,2)</f>
        <v>0</v>
      </c>
      <c r="K132" s="186" t="s">
        <v>131</v>
      </c>
      <c r="L132" s="43"/>
      <c r="M132" s="191" t="s">
        <v>28</v>
      </c>
      <c r="N132" s="192" t="s">
        <v>44</v>
      </c>
      <c r="O132" s="83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5" t="s">
        <v>132</v>
      </c>
      <c r="AT132" s="195" t="s">
        <v>127</v>
      </c>
      <c r="AU132" s="195" t="s">
        <v>73</v>
      </c>
      <c r="AY132" s="16" t="s">
        <v>133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80</v>
      </c>
      <c r="BK132" s="196">
        <f>ROUND(I132*H132,2)</f>
        <v>0</v>
      </c>
      <c r="BL132" s="16" t="s">
        <v>132</v>
      </c>
      <c r="BM132" s="195" t="s">
        <v>224</v>
      </c>
    </row>
    <row r="133" s="2" customFormat="1">
      <c r="A133" s="37"/>
      <c r="B133" s="38"/>
      <c r="C133" s="39"/>
      <c r="D133" s="197" t="s">
        <v>135</v>
      </c>
      <c r="E133" s="39"/>
      <c r="F133" s="198" t="s">
        <v>225</v>
      </c>
      <c r="G133" s="39"/>
      <c r="H133" s="39"/>
      <c r="I133" s="199"/>
      <c r="J133" s="39"/>
      <c r="K133" s="39"/>
      <c r="L133" s="43"/>
      <c r="M133" s="200"/>
      <c r="N133" s="201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135</v>
      </c>
      <c r="AU133" s="16" t="s">
        <v>73</v>
      </c>
    </row>
    <row r="134" s="2" customFormat="1">
      <c r="A134" s="37"/>
      <c r="B134" s="38"/>
      <c r="C134" s="39"/>
      <c r="D134" s="202" t="s">
        <v>137</v>
      </c>
      <c r="E134" s="39"/>
      <c r="F134" s="203" t="s">
        <v>226</v>
      </c>
      <c r="G134" s="39"/>
      <c r="H134" s="39"/>
      <c r="I134" s="199"/>
      <c r="J134" s="39"/>
      <c r="K134" s="39"/>
      <c r="L134" s="43"/>
      <c r="M134" s="200"/>
      <c r="N134" s="201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73</v>
      </c>
    </row>
    <row r="135" s="10" customFormat="1">
      <c r="A135" s="10"/>
      <c r="B135" s="204"/>
      <c r="C135" s="205"/>
      <c r="D135" s="197" t="s">
        <v>161</v>
      </c>
      <c r="E135" s="206" t="s">
        <v>28</v>
      </c>
      <c r="F135" s="207" t="s">
        <v>227</v>
      </c>
      <c r="G135" s="205"/>
      <c r="H135" s="208">
        <v>39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14" t="s">
        <v>161</v>
      </c>
      <c r="AU135" s="214" t="s">
        <v>73</v>
      </c>
      <c r="AV135" s="10" t="s">
        <v>82</v>
      </c>
      <c r="AW135" s="10" t="s">
        <v>35</v>
      </c>
      <c r="AX135" s="10" t="s">
        <v>80</v>
      </c>
      <c r="AY135" s="214" t="s">
        <v>133</v>
      </c>
    </row>
    <row r="136" s="2" customFormat="1" ht="24.15" customHeight="1">
      <c r="A136" s="37"/>
      <c r="B136" s="38"/>
      <c r="C136" s="184" t="s">
        <v>228</v>
      </c>
      <c r="D136" s="184" t="s">
        <v>127</v>
      </c>
      <c r="E136" s="185" t="s">
        <v>229</v>
      </c>
      <c r="F136" s="186" t="s">
        <v>230</v>
      </c>
      <c r="G136" s="187" t="s">
        <v>223</v>
      </c>
      <c r="H136" s="188">
        <v>39</v>
      </c>
      <c r="I136" s="189"/>
      <c r="J136" s="190">
        <f>ROUND(I136*H136,2)</f>
        <v>0</v>
      </c>
      <c r="K136" s="186" t="s">
        <v>131</v>
      </c>
      <c r="L136" s="43"/>
      <c r="M136" s="191" t="s">
        <v>28</v>
      </c>
      <c r="N136" s="192" t="s">
        <v>44</v>
      </c>
      <c r="O136" s="83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5" t="s">
        <v>132</v>
      </c>
      <c r="AT136" s="195" t="s">
        <v>127</v>
      </c>
      <c r="AU136" s="195" t="s">
        <v>73</v>
      </c>
      <c r="AY136" s="16" t="s">
        <v>133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80</v>
      </c>
      <c r="BK136" s="196">
        <f>ROUND(I136*H136,2)</f>
        <v>0</v>
      </c>
      <c r="BL136" s="16" t="s">
        <v>132</v>
      </c>
      <c r="BM136" s="195" t="s">
        <v>231</v>
      </c>
    </row>
    <row r="137" s="2" customFormat="1">
      <c r="A137" s="37"/>
      <c r="B137" s="38"/>
      <c r="C137" s="39"/>
      <c r="D137" s="197" t="s">
        <v>135</v>
      </c>
      <c r="E137" s="39"/>
      <c r="F137" s="198" t="s">
        <v>232</v>
      </c>
      <c r="G137" s="39"/>
      <c r="H137" s="39"/>
      <c r="I137" s="199"/>
      <c r="J137" s="39"/>
      <c r="K137" s="39"/>
      <c r="L137" s="43"/>
      <c r="M137" s="200"/>
      <c r="N137" s="201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135</v>
      </c>
      <c r="AU137" s="16" t="s">
        <v>73</v>
      </c>
    </row>
    <row r="138" s="2" customFormat="1">
      <c r="A138" s="37"/>
      <c r="B138" s="38"/>
      <c r="C138" s="39"/>
      <c r="D138" s="202" t="s">
        <v>137</v>
      </c>
      <c r="E138" s="39"/>
      <c r="F138" s="203" t="s">
        <v>233</v>
      </c>
      <c r="G138" s="39"/>
      <c r="H138" s="39"/>
      <c r="I138" s="199"/>
      <c r="J138" s="39"/>
      <c r="K138" s="39"/>
      <c r="L138" s="43"/>
      <c r="M138" s="200"/>
      <c r="N138" s="201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137</v>
      </c>
      <c r="AU138" s="16" t="s">
        <v>73</v>
      </c>
    </row>
    <row r="139" s="10" customFormat="1">
      <c r="A139" s="10"/>
      <c r="B139" s="204"/>
      <c r="C139" s="205"/>
      <c r="D139" s="197" t="s">
        <v>161</v>
      </c>
      <c r="E139" s="206" t="s">
        <v>28</v>
      </c>
      <c r="F139" s="207" t="s">
        <v>234</v>
      </c>
      <c r="G139" s="205"/>
      <c r="H139" s="208">
        <v>39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14" t="s">
        <v>161</v>
      </c>
      <c r="AU139" s="214" t="s">
        <v>73</v>
      </c>
      <c r="AV139" s="10" t="s">
        <v>82</v>
      </c>
      <c r="AW139" s="10" t="s">
        <v>35</v>
      </c>
      <c r="AX139" s="10" t="s">
        <v>80</v>
      </c>
      <c r="AY139" s="214" t="s">
        <v>133</v>
      </c>
    </row>
    <row r="140" s="2" customFormat="1" ht="16.5" customHeight="1">
      <c r="A140" s="37"/>
      <c r="B140" s="38"/>
      <c r="C140" s="226" t="s">
        <v>235</v>
      </c>
      <c r="D140" s="226" t="s">
        <v>173</v>
      </c>
      <c r="E140" s="227" t="s">
        <v>236</v>
      </c>
      <c r="F140" s="228" t="s">
        <v>237</v>
      </c>
      <c r="G140" s="229" t="s">
        <v>223</v>
      </c>
      <c r="H140" s="230">
        <v>9</v>
      </c>
      <c r="I140" s="231"/>
      <c r="J140" s="232">
        <f>ROUND(I140*H140,2)</f>
        <v>0</v>
      </c>
      <c r="K140" s="228" t="s">
        <v>28</v>
      </c>
      <c r="L140" s="233"/>
      <c r="M140" s="234" t="s">
        <v>28</v>
      </c>
      <c r="N140" s="235" t="s">
        <v>44</v>
      </c>
      <c r="O140" s="83"/>
      <c r="P140" s="193">
        <f>O140*H140</f>
        <v>0</v>
      </c>
      <c r="Q140" s="193">
        <v>0.0040000000000000001</v>
      </c>
      <c r="R140" s="193">
        <f>Q140*H140</f>
        <v>0.036000000000000004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177</v>
      </c>
      <c r="AT140" s="195" t="s">
        <v>173</v>
      </c>
      <c r="AU140" s="195" t="s">
        <v>73</v>
      </c>
      <c r="AY140" s="16" t="s">
        <v>133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80</v>
      </c>
      <c r="BK140" s="196">
        <f>ROUND(I140*H140,2)</f>
        <v>0</v>
      </c>
      <c r="BL140" s="16" t="s">
        <v>132</v>
      </c>
      <c r="BM140" s="195" t="s">
        <v>238</v>
      </c>
    </row>
    <row r="141" s="2" customFormat="1">
      <c r="A141" s="37"/>
      <c r="B141" s="38"/>
      <c r="C141" s="39"/>
      <c r="D141" s="197" t="s">
        <v>135</v>
      </c>
      <c r="E141" s="39"/>
      <c r="F141" s="198" t="s">
        <v>237</v>
      </c>
      <c r="G141" s="39"/>
      <c r="H141" s="39"/>
      <c r="I141" s="199"/>
      <c r="J141" s="39"/>
      <c r="K141" s="39"/>
      <c r="L141" s="43"/>
      <c r="M141" s="200"/>
      <c r="N141" s="201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135</v>
      </c>
      <c r="AU141" s="16" t="s">
        <v>73</v>
      </c>
    </row>
    <row r="142" s="10" customFormat="1">
      <c r="A142" s="10"/>
      <c r="B142" s="204"/>
      <c r="C142" s="205"/>
      <c r="D142" s="197" t="s">
        <v>161</v>
      </c>
      <c r="E142" s="206" t="s">
        <v>28</v>
      </c>
      <c r="F142" s="207" t="s">
        <v>239</v>
      </c>
      <c r="G142" s="205"/>
      <c r="H142" s="208">
        <v>9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14" t="s">
        <v>161</v>
      </c>
      <c r="AU142" s="214" t="s">
        <v>73</v>
      </c>
      <c r="AV142" s="10" t="s">
        <v>82</v>
      </c>
      <c r="AW142" s="10" t="s">
        <v>35</v>
      </c>
      <c r="AX142" s="10" t="s">
        <v>73</v>
      </c>
      <c r="AY142" s="214" t="s">
        <v>133</v>
      </c>
    </row>
    <row r="143" s="11" customFormat="1">
      <c r="A143" s="11"/>
      <c r="B143" s="215"/>
      <c r="C143" s="216"/>
      <c r="D143" s="197" t="s">
        <v>161</v>
      </c>
      <c r="E143" s="217" t="s">
        <v>28</v>
      </c>
      <c r="F143" s="218" t="s">
        <v>171</v>
      </c>
      <c r="G143" s="216"/>
      <c r="H143" s="219">
        <v>9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T143" s="225" t="s">
        <v>161</v>
      </c>
      <c r="AU143" s="225" t="s">
        <v>73</v>
      </c>
      <c r="AV143" s="11" t="s">
        <v>132</v>
      </c>
      <c r="AW143" s="11" t="s">
        <v>35</v>
      </c>
      <c r="AX143" s="11" t="s">
        <v>80</v>
      </c>
      <c r="AY143" s="225" t="s">
        <v>133</v>
      </c>
    </row>
    <row r="144" s="2" customFormat="1" ht="16.5" customHeight="1">
      <c r="A144" s="37"/>
      <c r="B144" s="38"/>
      <c r="C144" s="226" t="s">
        <v>240</v>
      </c>
      <c r="D144" s="226" t="s">
        <v>173</v>
      </c>
      <c r="E144" s="227" t="s">
        <v>241</v>
      </c>
      <c r="F144" s="228" t="s">
        <v>242</v>
      </c>
      <c r="G144" s="229" t="s">
        <v>223</v>
      </c>
      <c r="H144" s="230">
        <v>21</v>
      </c>
      <c r="I144" s="231"/>
      <c r="J144" s="232">
        <f>ROUND(I144*H144,2)</f>
        <v>0</v>
      </c>
      <c r="K144" s="228" t="s">
        <v>28</v>
      </c>
      <c r="L144" s="233"/>
      <c r="M144" s="234" t="s">
        <v>28</v>
      </c>
      <c r="N144" s="235" t="s">
        <v>44</v>
      </c>
      <c r="O144" s="83"/>
      <c r="P144" s="193">
        <f>O144*H144</f>
        <v>0</v>
      </c>
      <c r="Q144" s="193">
        <v>0.0040000000000000001</v>
      </c>
      <c r="R144" s="193">
        <f>Q144*H144</f>
        <v>0.084000000000000005</v>
      </c>
      <c r="S144" s="193">
        <v>0</v>
      </c>
      <c r="T144" s="19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5" t="s">
        <v>177</v>
      </c>
      <c r="AT144" s="195" t="s">
        <v>173</v>
      </c>
      <c r="AU144" s="195" t="s">
        <v>73</v>
      </c>
      <c r="AY144" s="16" t="s">
        <v>133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80</v>
      </c>
      <c r="BK144" s="196">
        <f>ROUND(I144*H144,2)</f>
        <v>0</v>
      </c>
      <c r="BL144" s="16" t="s">
        <v>132</v>
      </c>
      <c r="BM144" s="195" t="s">
        <v>243</v>
      </c>
    </row>
    <row r="145" s="2" customFormat="1">
      <c r="A145" s="37"/>
      <c r="B145" s="38"/>
      <c r="C145" s="39"/>
      <c r="D145" s="197" t="s">
        <v>135</v>
      </c>
      <c r="E145" s="39"/>
      <c r="F145" s="198" t="s">
        <v>242</v>
      </c>
      <c r="G145" s="39"/>
      <c r="H145" s="39"/>
      <c r="I145" s="199"/>
      <c r="J145" s="39"/>
      <c r="K145" s="39"/>
      <c r="L145" s="43"/>
      <c r="M145" s="200"/>
      <c r="N145" s="201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135</v>
      </c>
      <c r="AU145" s="16" t="s">
        <v>73</v>
      </c>
    </row>
    <row r="146" s="10" customFormat="1">
      <c r="A146" s="10"/>
      <c r="B146" s="204"/>
      <c r="C146" s="205"/>
      <c r="D146" s="197" t="s">
        <v>161</v>
      </c>
      <c r="E146" s="206" t="s">
        <v>28</v>
      </c>
      <c r="F146" s="207" t="s">
        <v>244</v>
      </c>
      <c r="G146" s="205"/>
      <c r="H146" s="208">
        <v>12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14" t="s">
        <v>161</v>
      </c>
      <c r="AU146" s="214" t="s">
        <v>73</v>
      </c>
      <c r="AV146" s="10" t="s">
        <v>82</v>
      </c>
      <c r="AW146" s="10" t="s">
        <v>35</v>
      </c>
      <c r="AX146" s="10" t="s">
        <v>73</v>
      </c>
      <c r="AY146" s="214" t="s">
        <v>133</v>
      </c>
    </row>
    <row r="147" s="10" customFormat="1">
      <c r="A147" s="10"/>
      <c r="B147" s="204"/>
      <c r="C147" s="205"/>
      <c r="D147" s="197" t="s">
        <v>161</v>
      </c>
      <c r="E147" s="206" t="s">
        <v>28</v>
      </c>
      <c r="F147" s="207" t="s">
        <v>245</v>
      </c>
      <c r="G147" s="205"/>
      <c r="H147" s="208">
        <v>9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14" t="s">
        <v>161</v>
      </c>
      <c r="AU147" s="214" t="s">
        <v>73</v>
      </c>
      <c r="AV147" s="10" t="s">
        <v>82</v>
      </c>
      <c r="AW147" s="10" t="s">
        <v>35</v>
      </c>
      <c r="AX147" s="10" t="s">
        <v>73</v>
      </c>
      <c r="AY147" s="214" t="s">
        <v>133</v>
      </c>
    </row>
    <row r="148" s="11" customFormat="1">
      <c r="A148" s="11"/>
      <c r="B148" s="215"/>
      <c r="C148" s="216"/>
      <c r="D148" s="197" t="s">
        <v>161</v>
      </c>
      <c r="E148" s="217" t="s">
        <v>28</v>
      </c>
      <c r="F148" s="218" t="s">
        <v>171</v>
      </c>
      <c r="G148" s="216"/>
      <c r="H148" s="219">
        <v>21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T148" s="225" t="s">
        <v>161</v>
      </c>
      <c r="AU148" s="225" t="s">
        <v>73</v>
      </c>
      <c r="AV148" s="11" t="s">
        <v>132</v>
      </c>
      <c r="AW148" s="11" t="s">
        <v>35</v>
      </c>
      <c r="AX148" s="11" t="s">
        <v>80</v>
      </c>
      <c r="AY148" s="225" t="s">
        <v>133</v>
      </c>
    </row>
    <row r="149" s="2" customFormat="1" ht="16.5" customHeight="1">
      <c r="A149" s="37"/>
      <c r="B149" s="38"/>
      <c r="C149" s="226" t="s">
        <v>246</v>
      </c>
      <c r="D149" s="226" t="s">
        <v>173</v>
      </c>
      <c r="E149" s="227" t="s">
        <v>247</v>
      </c>
      <c r="F149" s="228" t="s">
        <v>248</v>
      </c>
      <c r="G149" s="229" t="s">
        <v>223</v>
      </c>
      <c r="H149" s="230">
        <v>9</v>
      </c>
      <c r="I149" s="231"/>
      <c r="J149" s="232">
        <f>ROUND(I149*H149,2)</f>
        <v>0</v>
      </c>
      <c r="K149" s="228" t="s">
        <v>28</v>
      </c>
      <c r="L149" s="233"/>
      <c r="M149" s="234" t="s">
        <v>28</v>
      </c>
      <c r="N149" s="235" t="s">
        <v>44</v>
      </c>
      <c r="O149" s="83"/>
      <c r="P149" s="193">
        <f>O149*H149</f>
        <v>0</v>
      </c>
      <c r="Q149" s="193">
        <v>0.0040000000000000001</v>
      </c>
      <c r="R149" s="193">
        <f>Q149*H149</f>
        <v>0.036000000000000004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177</v>
      </c>
      <c r="AT149" s="195" t="s">
        <v>173</v>
      </c>
      <c r="AU149" s="195" t="s">
        <v>73</v>
      </c>
      <c r="AY149" s="16" t="s">
        <v>133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80</v>
      </c>
      <c r="BK149" s="196">
        <f>ROUND(I149*H149,2)</f>
        <v>0</v>
      </c>
      <c r="BL149" s="16" t="s">
        <v>132</v>
      </c>
      <c r="BM149" s="195" t="s">
        <v>249</v>
      </c>
    </row>
    <row r="150" s="2" customFormat="1">
      <c r="A150" s="37"/>
      <c r="B150" s="38"/>
      <c r="C150" s="39"/>
      <c r="D150" s="197" t="s">
        <v>135</v>
      </c>
      <c r="E150" s="39"/>
      <c r="F150" s="198" t="s">
        <v>248</v>
      </c>
      <c r="G150" s="39"/>
      <c r="H150" s="39"/>
      <c r="I150" s="199"/>
      <c r="J150" s="39"/>
      <c r="K150" s="39"/>
      <c r="L150" s="43"/>
      <c r="M150" s="200"/>
      <c r="N150" s="201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135</v>
      </c>
      <c r="AU150" s="16" t="s">
        <v>73</v>
      </c>
    </row>
    <row r="151" s="10" customFormat="1">
      <c r="A151" s="10"/>
      <c r="B151" s="204"/>
      <c r="C151" s="205"/>
      <c r="D151" s="197" t="s">
        <v>161</v>
      </c>
      <c r="E151" s="206" t="s">
        <v>28</v>
      </c>
      <c r="F151" s="207" t="s">
        <v>250</v>
      </c>
      <c r="G151" s="205"/>
      <c r="H151" s="208">
        <v>9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14" t="s">
        <v>161</v>
      </c>
      <c r="AU151" s="214" t="s">
        <v>73</v>
      </c>
      <c r="AV151" s="10" t="s">
        <v>82</v>
      </c>
      <c r="AW151" s="10" t="s">
        <v>35</v>
      </c>
      <c r="AX151" s="10" t="s">
        <v>73</v>
      </c>
      <c r="AY151" s="214" t="s">
        <v>133</v>
      </c>
    </row>
    <row r="152" s="11" customFormat="1">
      <c r="A152" s="11"/>
      <c r="B152" s="215"/>
      <c r="C152" s="216"/>
      <c r="D152" s="197" t="s">
        <v>161</v>
      </c>
      <c r="E152" s="217" t="s">
        <v>28</v>
      </c>
      <c r="F152" s="218" t="s">
        <v>171</v>
      </c>
      <c r="G152" s="216"/>
      <c r="H152" s="219">
        <v>9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T152" s="225" t="s">
        <v>161</v>
      </c>
      <c r="AU152" s="225" t="s">
        <v>73</v>
      </c>
      <c r="AV152" s="11" t="s">
        <v>132</v>
      </c>
      <c r="AW152" s="11" t="s">
        <v>35</v>
      </c>
      <c r="AX152" s="11" t="s">
        <v>80</v>
      </c>
      <c r="AY152" s="225" t="s">
        <v>133</v>
      </c>
    </row>
    <row r="153" s="2" customFormat="1" ht="24.15" customHeight="1">
      <c r="A153" s="37"/>
      <c r="B153" s="38"/>
      <c r="C153" s="184" t="s">
        <v>251</v>
      </c>
      <c r="D153" s="184" t="s">
        <v>127</v>
      </c>
      <c r="E153" s="185" t="s">
        <v>252</v>
      </c>
      <c r="F153" s="186" t="s">
        <v>253</v>
      </c>
      <c r="G153" s="187" t="s">
        <v>223</v>
      </c>
      <c r="H153" s="188">
        <v>39</v>
      </c>
      <c r="I153" s="189"/>
      <c r="J153" s="190">
        <f>ROUND(I153*H153,2)</f>
        <v>0</v>
      </c>
      <c r="K153" s="186" t="s">
        <v>131</v>
      </c>
      <c r="L153" s="43"/>
      <c r="M153" s="191" t="s">
        <v>28</v>
      </c>
      <c r="N153" s="192" t="s">
        <v>44</v>
      </c>
      <c r="O153" s="83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132</v>
      </c>
      <c r="AT153" s="195" t="s">
        <v>127</v>
      </c>
      <c r="AU153" s="195" t="s">
        <v>73</v>
      </c>
      <c r="AY153" s="16" t="s">
        <v>133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6" t="s">
        <v>80</v>
      </c>
      <c r="BK153" s="196">
        <f>ROUND(I153*H153,2)</f>
        <v>0</v>
      </c>
      <c r="BL153" s="16" t="s">
        <v>132</v>
      </c>
      <c r="BM153" s="195" t="s">
        <v>254</v>
      </c>
    </row>
    <row r="154" s="2" customFormat="1">
      <c r="A154" s="37"/>
      <c r="B154" s="38"/>
      <c r="C154" s="39"/>
      <c r="D154" s="197" t="s">
        <v>135</v>
      </c>
      <c r="E154" s="39"/>
      <c r="F154" s="198" t="s">
        <v>255</v>
      </c>
      <c r="G154" s="39"/>
      <c r="H154" s="39"/>
      <c r="I154" s="199"/>
      <c r="J154" s="39"/>
      <c r="K154" s="39"/>
      <c r="L154" s="43"/>
      <c r="M154" s="200"/>
      <c r="N154" s="201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135</v>
      </c>
      <c r="AU154" s="16" t="s">
        <v>73</v>
      </c>
    </row>
    <row r="155" s="2" customFormat="1">
      <c r="A155" s="37"/>
      <c r="B155" s="38"/>
      <c r="C155" s="39"/>
      <c r="D155" s="202" t="s">
        <v>137</v>
      </c>
      <c r="E155" s="39"/>
      <c r="F155" s="203" t="s">
        <v>256</v>
      </c>
      <c r="G155" s="39"/>
      <c r="H155" s="39"/>
      <c r="I155" s="199"/>
      <c r="J155" s="39"/>
      <c r="K155" s="39"/>
      <c r="L155" s="43"/>
      <c r="M155" s="200"/>
      <c r="N155" s="201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137</v>
      </c>
      <c r="AU155" s="16" t="s">
        <v>73</v>
      </c>
    </row>
    <row r="156" s="10" customFormat="1">
      <c r="A156" s="10"/>
      <c r="B156" s="204"/>
      <c r="C156" s="205"/>
      <c r="D156" s="197" t="s">
        <v>161</v>
      </c>
      <c r="E156" s="206" t="s">
        <v>28</v>
      </c>
      <c r="F156" s="207" t="s">
        <v>257</v>
      </c>
      <c r="G156" s="205"/>
      <c r="H156" s="208">
        <v>39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14" t="s">
        <v>161</v>
      </c>
      <c r="AU156" s="214" t="s">
        <v>73</v>
      </c>
      <c r="AV156" s="10" t="s">
        <v>82</v>
      </c>
      <c r="AW156" s="10" t="s">
        <v>35</v>
      </c>
      <c r="AX156" s="10" t="s">
        <v>80</v>
      </c>
      <c r="AY156" s="214" t="s">
        <v>133</v>
      </c>
    </row>
    <row r="157" s="2" customFormat="1" ht="33" customHeight="1">
      <c r="A157" s="37"/>
      <c r="B157" s="38"/>
      <c r="C157" s="184" t="s">
        <v>7</v>
      </c>
      <c r="D157" s="184" t="s">
        <v>127</v>
      </c>
      <c r="E157" s="185" t="s">
        <v>258</v>
      </c>
      <c r="F157" s="186" t="s">
        <v>259</v>
      </c>
      <c r="G157" s="187" t="s">
        <v>223</v>
      </c>
      <c r="H157" s="188">
        <v>39</v>
      </c>
      <c r="I157" s="189"/>
      <c r="J157" s="190">
        <f>ROUND(I157*H157,2)</f>
        <v>0</v>
      </c>
      <c r="K157" s="186" t="s">
        <v>131</v>
      </c>
      <c r="L157" s="43"/>
      <c r="M157" s="191" t="s">
        <v>28</v>
      </c>
      <c r="N157" s="192" t="s">
        <v>44</v>
      </c>
      <c r="O157" s="83"/>
      <c r="P157" s="193">
        <f>O157*H157</f>
        <v>0</v>
      </c>
      <c r="Q157" s="193">
        <v>5.8E-05</v>
      </c>
      <c r="R157" s="193">
        <f>Q157*H157</f>
        <v>0.0022620000000000001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132</v>
      </c>
      <c r="AT157" s="195" t="s">
        <v>127</v>
      </c>
      <c r="AU157" s="195" t="s">
        <v>73</v>
      </c>
      <c r="AY157" s="16" t="s">
        <v>133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6" t="s">
        <v>80</v>
      </c>
      <c r="BK157" s="196">
        <f>ROUND(I157*H157,2)</f>
        <v>0</v>
      </c>
      <c r="BL157" s="16" t="s">
        <v>132</v>
      </c>
      <c r="BM157" s="195" t="s">
        <v>260</v>
      </c>
    </row>
    <row r="158" s="2" customFormat="1">
      <c r="A158" s="37"/>
      <c r="B158" s="38"/>
      <c r="C158" s="39"/>
      <c r="D158" s="197" t="s">
        <v>135</v>
      </c>
      <c r="E158" s="39"/>
      <c r="F158" s="198" t="s">
        <v>261</v>
      </c>
      <c r="G158" s="39"/>
      <c r="H158" s="39"/>
      <c r="I158" s="199"/>
      <c r="J158" s="39"/>
      <c r="K158" s="39"/>
      <c r="L158" s="43"/>
      <c r="M158" s="200"/>
      <c r="N158" s="201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135</v>
      </c>
      <c r="AU158" s="16" t="s">
        <v>73</v>
      </c>
    </row>
    <row r="159" s="2" customFormat="1">
      <c r="A159" s="37"/>
      <c r="B159" s="38"/>
      <c r="C159" s="39"/>
      <c r="D159" s="202" t="s">
        <v>137</v>
      </c>
      <c r="E159" s="39"/>
      <c r="F159" s="203" t="s">
        <v>262</v>
      </c>
      <c r="G159" s="39"/>
      <c r="H159" s="39"/>
      <c r="I159" s="199"/>
      <c r="J159" s="39"/>
      <c r="K159" s="39"/>
      <c r="L159" s="43"/>
      <c r="M159" s="200"/>
      <c r="N159" s="201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137</v>
      </c>
      <c r="AU159" s="16" t="s">
        <v>73</v>
      </c>
    </row>
    <row r="160" s="10" customFormat="1">
      <c r="A160" s="10"/>
      <c r="B160" s="204"/>
      <c r="C160" s="205"/>
      <c r="D160" s="197" t="s">
        <v>161</v>
      </c>
      <c r="E160" s="206" t="s">
        <v>28</v>
      </c>
      <c r="F160" s="207" t="s">
        <v>263</v>
      </c>
      <c r="G160" s="205"/>
      <c r="H160" s="208">
        <v>39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4" t="s">
        <v>161</v>
      </c>
      <c r="AU160" s="214" t="s">
        <v>73</v>
      </c>
      <c r="AV160" s="10" t="s">
        <v>82</v>
      </c>
      <c r="AW160" s="10" t="s">
        <v>35</v>
      </c>
      <c r="AX160" s="10" t="s">
        <v>80</v>
      </c>
      <c r="AY160" s="214" t="s">
        <v>133</v>
      </c>
    </row>
    <row r="161" s="2" customFormat="1" ht="21.75" customHeight="1">
      <c r="A161" s="37"/>
      <c r="B161" s="38"/>
      <c r="C161" s="226" t="s">
        <v>264</v>
      </c>
      <c r="D161" s="226" t="s">
        <v>173</v>
      </c>
      <c r="E161" s="227" t="s">
        <v>265</v>
      </c>
      <c r="F161" s="228" t="s">
        <v>266</v>
      </c>
      <c r="G161" s="229" t="s">
        <v>223</v>
      </c>
      <c r="H161" s="230">
        <v>117</v>
      </c>
      <c r="I161" s="231"/>
      <c r="J161" s="232">
        <f>ROUND(I161*H161,2)</f>
        <v>0</v>
      </c>
      <c r="K161" s="228" t="s">
        <v>131</v>
      </c>
      <c r="L161" s="233"/>
      <c r="M161" s="234" t="s">
        <v>28</v>
      </c>
      <c r="N161" s="235" t="s">
        <v>44</v>
      </c>
      <c r="O161" s="83"/>
      <c r="P161" s="193">
        <f>O161*H161</f>
        <v>0</v>
      </c>
      <c r="Q161" s="193">
        <v>0.0047200000000000002</v>
      </c>
      <c r="R161" s="193">
        <f>Q161*H161</f>
        <v>0.55224000000000006</v>
      </c>
      <c r="S161" s="193">
        <v>0</v>
      </c>
      <c r="T161" s="19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5" t="s">
        <v>177</v>
      </c>
      <c r="AT161" s="195" t="s">
        <v>173</v>
      </c>
      <c r="AU161" s="195" t="s">
        <v>73</v>
      </c>
      <c r="AY161" s="16" t="s">
        <v>133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6" t="s">
        <v>80</v>
      </c>
      <c r="BK161" s="196">
        <f>ROUND(I161*H161,2)</f>
        <v>0</v>
      </c>
      <c r="BL161" s="16" t="s">
        <v>132</v>
      </c>
      <c r="BM161" s="195" t="s">
        <v>267</v>
      </c>
    </row>
    <row r="162" s="2" customFormat="1">
      <c r="A162" s="37"/>
      <c r="B162" s="38"/>
      <c r="C162" s="39"/>
      <c r="D162" s="197" t="s">
        <v>135</v>
      </c>
      <c r="E162" s="39"/>
      <c r="F162" s="198" t="s">
        <v>266</v>
      </c>
      <c r="G162" s="39"/>
      <c r="H162" s="39"/>
      <c r="I162" s="199"/>
      <c r="J162" s="39"/>
      <c r="K162" s="39"/>
      <c r="L162" s="43"/>
      <c r="M162" s="200"/>
      <c r="N162" s="201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135</v>
      </c>
      <c r="AU162" s="16" t="s">
        <v>73</v>
      </c>
    </row>
    <row r="163" s="10" customFormat="1">
      <c r="A163" s="10"/>
      <c r="B163" s="204"/>
      <c r="C163" s="205"/>
      <c r="D163" s="197" t="s">
        <v>161</v>
      </c>
      <c r="E163" s="206" t="s">
        <v>28</v>
      </c>
      <c r="F163" s="207" t="s">
        <v>268</v>
      </c>
      <c r="G163" s="205"/>
      <c r="H163" s="208">
        <v>117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14" t="s">
        <v>161</v>
      </c>
      <c r="AU163" s="214" t="s">
        <v>73</v>
      </c>
      <c r="AV163" s="10" t="s">
        <v>82</v>
      </c>
      <c r="AW163" s="10" t="s">
        <v>35</v>
      </c>
      <c r="AX163" s="10" t="s">
        <v>80</v>
      </c>
      <c r="AY163" s="214" t="s">
        <v>133</v>
      </c>
    </row>
    <row r="164" s="2" customFormat="1" ht="24.15" customHeight="1">
      <c r="A164" s="37"/>
      <c r="B164" s="38"/>
      <c r="C164" s="184" t="s">
        <v>269</v>
      </c>
      <c r="D164" s="184" t="s">
        <v>127</v>
      </c>
      <c r="E164" s="185" t="s">
        <v>270</v>
      </c>
      <c r="F164" s="186" t="s">
        <v>271</v>
      </c>
      <c r="G164" s="187" t="s">
        <v>223</v>
      </c>
      <c r="H164" s="188">
        <v>39</v>
      </c>
      <c r="I164" s="189"/>
      <c r="J164" s="190">
        <f>ROUND(I164*H164,2)</f>
        <v>0</v>
      </c>
      <c r="K164" s="186" t="s">
        <v>272</v>
      </c>
      <c r="L164" s="43"/>
      <c r="M164" s="191" t="s">
        <v>28</v>
      </c>
      <c r="N164" s="192" t="s">
        <v>44</v>
      </c>
      <c r="O164" s="83"/>
      <c r="P164" s="193">
        <f>O164*H164</f>
        <v>0</v>
      </c>
      <c r="Q164" s="193">
        <v>0.0020823999999999999</v>
      </c>
      <c r="R164" s="193">
        <f>Q164*H164</f>
        <v>0.081213599999999997</v>
      </c>
      <c r="S164" s="193">
        <v>0</v>
      </c>
      <c r="T164" s="19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5" t="s">
        <v>132</v>
      </c>
      <c r="AT164" s="195" t="s">
        <v>127</v>
      </c>
      <c r="AU164" s="195" t="s">
        <v>73</v>
      </c>
      <c r="AY164" s="16" t="s">
        <v>133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6" t="s">
        <v>80</v>
      </c>
      <c r="BK164" s="196">
        <f>ROUND(I164*H164,2)</f>
        <v>0</v>
      </c>
      <c r="BL164" s="16" t="s">
        <v>132</v>
      </c>
      <c r="BM164" s="195" t="s">
        <v>273</v>
      </c>
    </row>
    <row r="165" s="2" customFormat="1">
      <c r="A165" s="37"/>
      <c r="B165" s="38"/>
      <c r="C165" s="39"/>
      <c r="D165" s="197" t="s">
        <v>135</v>
      </c>
      <c r="E165" s="39"/>
      <c r="F165" s="198" t="s">
        <v>274</v>
      </c>
      <c r="G165" s="39"/>
      <c r="H165" s="39"/>
      <c r="I165" s="199"/>
      <c r="J165" s="39"/>
      <c r="K165" s="39"/>
      <c r="L165" s="43"/>
      <c r="M165" s="200"/>
      <c r="N165" s="201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135</v>
      </c>
      <c r="AU165" s="16" t="s">
        <v>73</v>
      </c>
    </row>
    <row r="166" s="2" customFormat="1">
      <c r="A166" s="37"/>
      <c r="B166" s="38"/>
      <c r="C166" s="39"/>
      <c r="D166" s="202" t="s">
        <v>137</v>
      </c>
      <c r="E166" s="39"/>
      <c r="F166" s="203" t="s">
        <v>275</v>
      </c>
      <c r="G166" s="39"/>
      <c r="H166" s="39"/>
      <c r="I166" s="199"/>
      <c r="J166" s="39"/>
      <c r="K166" s="39"/>
      <c r="L166" s="43"/>
      <c r="M166" s="200"/>
      <c r="N166" s="201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137</v>
      </c>
      <c r="AU166" s="16" t="s">
        <v>73</v>
      </c>
    </row>
    <row r="167" s="10" customFormat="1">
      <c r="A167" s="10"/>
      <c r="B167" s="204"/>
      <c r="C167" s="205"/>
      <c r="D167" s="197" t="s">
        <v>161</v>
      </c>
      <c r="E167" s="206" t="s">
        <v>28</v>
      </c>
      <c r="F167" s="207" t="s">
        <v>276</v>
      </c>
      <c r="G167" s="205"/>
      <c r="H167" s="208">
        <v>39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14" t="s">
        <v>161</v>
      </c>
      <c r="AU167" s="214" t="s">
        <v>73</v>
      </c>
      <c r="AV167" s="10" t="s">
        <v>82</v>
      </c>
      <c r="AW167" s="10" t="s">
        <v>35</v>
      </c>
      <c r="AX167" s="10" t="s">
        <v>80</v>
      </c>
      <c r="AY167" s="214" t="s">
        <v>133</v>
      </c>
    </row>
    <row r="168" s="2" customFormat="1" ht="33" customHeight="1">
      <c r="A168" s="37"/>
      <c r="B168" s="38"/>
      <c r="C168" s="184" t="s">
        <v>277</v>
      </c>
      <c r="D168" s="184" t="s">
        <v>127</v>
      </c>
      <c r="E168" s="185" t="s">
        <v>278</v>
      </c>
      <c r="F168" s="186" t="s">
        <v>279</v>
      </c>
      <c r="G168" s="187" t="s">
        <v>223</v>
      </c>
      <c r="H168" s="188">
        <v>3900</v>
      </c>
      <c r="I168" s="189"/>
      <c r="J168" s="190">
        <f>ROUND(I168*H168,2)</f>
        <v>0</v>
      </c>
      <c r="K168" s="186" t="s">
        <v>131</v>
      </c>
      <c r="L168" s="43"/>
      <c r="M168" s="191" t="s">
        <v>28</v>
      </c>
      <c r="N168" s="192" t="s">
        <v>44</v>
      </c>
      <c r="O168" s="83"/>
      <c r="P168" s="193">
        <f>O168*H168</f>
        <v>0</v>
      </c>
      <c r="Q168" s="193">
        <v>0</v>
      </c>
      <c r="R168" s="193">
        <f>Q168*H168</f>
        <v>0</v>
      </c>
      <c r="S168" s="193">
        <v>0</v>
      </c>
      <c r="T168" s="19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5" t="s">
        <v>132</v>
      </c>
      <c r="AT168" s="195" t="s">
        <v>127</v>
      </c>
      <c r="AU168" s="195" t="s">
        <v>73</v>
      </c>
      <c r="AY168" s="16" t="s">
        <v>133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6" t="s">
        <v>80</v>
      </c>
      <c r="BK168" s="196">
        <f>ROUND(I168*H168,2)</f>
        <v>0</v>
      </c>
      <c r="BL168" s="16" t="s">
        <v>132</v>
      </c>
      <c r="BM168" s="195" t="s">
        <v>280</v>
      </c>
    </row>
    <row r="169" s="2" customFormat="1">
      <c r="A169" s="37"/>
      <c r="B169" s="38"/>
      <c r="C169" s="39"/>
      <c r="D169" s="197" t="s">
        <v>135</v>
      </c>
      <c r="E169" s="39"/>
      <c r="F169" s="198" t="s">
        <v>281</v>
      </c>
      <c r="G169" s="39"/>
      <c r="H169" s="39"/>
      <c r="I169" s="199"/>
      <c r="J169" s="39"/>
      <c r="K169" s="39"/>
      <c r="L169" s="43"/>
      <c r="M169" s="200"/>
      <c r="N169" s="201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135</v>
      </c>
      <c r="AU169" s="16" t="s">
        <v>73</v>
      </c>
    </row>
    <row r="170" s="2" customFormat="1">
      <c r="A170" s="37"/>
      <c r="B170" s="38"/>
      <c r="C170" s="39"/>
      <c r="D170" s="202" t="s">
        <v>137</v>
      </c>
      <c r="E170" s="39"/>
      <c r="F170" s="203" t="s">
        <v>282</v>
      </c>
      <c r="G170" s="39"/>
      <c r="H170" s="39"/>
      <c r="I170" s="199"/>
      <c r="J170" s="39"/>
      <c r="K170" s="39"/>
      <c r="L170" s="43"/>
      <c r="M170" s="200"/>
      <c r="N170" s="201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137</v>
      </c>
      <c r="AU170" s="16" t="s">
        <v>73</v>
      </c>
    </row>
    <row r="171" s="10" customFormat="1">
      <c r="A171" s="10"/>
      <c r="B171" s="204"/>
      <c r="C171" s="205"/>
      <c r="D171" s="197" t="s">
        <v>161</v>
      </c>
      <c r="E171" s="206" t="s">
        <v>28</v>
      </c>
      <c r="F171" s="207" t="s">
        <v>283</v>
      </c>
      <c r="G171" s="205"/>
      <c r="H171" s="208">
        <v>3900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14" t="s">
        <v>161</v>
      </c>
      <c r="AU171" s="214" t="s">
        <v>73</v>
      </c>
      <c r="AV171" s="10" t="s">
        <v>82</v>
      </c>
      <c r="AW171" s="10" t="s">
        <v>35</v>
      </c>
      <c r="AX171" s="10" t="s">
        <v>80</v>
      </c>
      <c r="AY171" s="214" t="s">
        <v>133</v>
      </c>
    </row>
    <row r="172" s="2" customFormat="1" ht="24.15" customHeight="1">
      <c r="A172" s="37"/>
      <c r="B172" s="38"/>
      <c r="C172" s="184" t="s">
        <v>284</v>
      </c>
      <c r="D172" s="184" t="s">
        <v>127</v>
      </c>
      <c r="E172" s="185" t="s">
        <v>285</v>
      </c>
      <c r="F172" s="186" t="s">
        <v>286</v>
      </c>
      <c r="G172" s="187" t="s">
        <v>223</v>
      </c>
      <c r="H172" s="188">
        <v>3250</v>
      </c>
      <c r="I172" s="189"/>
      <c r="J172" s="190">
        <f>ROUND(I172*H172,2)</f>
        <v>0</v>
      </c>
      <c r="K172" s="186" t="s">
        <v>131</v>
      </c>
      <c r="L172" s="43"/>
      <c r="M172" s="191" t="s">
        <v>28</v>
      </c>
      <c r="N172" s="192" t="s">
        <v>44</v>
      </c>
      <c r="O172" s="83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5" t="s">
        <v>132</v>
      </c>
      <c r="AT172" s="195" t="s">
        <v>127</v>
      </c>
      <c r="AU172" s="195" t="s">
        <v>73</v>
      </c>
      <c r="AY172" s="16" t="s">
        <v>133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6" t="s">
        <v>80</v>
      </c>
      <c r="BK172" s="196">
        <f>ROUND(I172*H172,2)</f>
        <v>0</v>
      </c>
      <c r="BL172" s="16" t="s">
        <v>132</v>
      </c>
      <c r="BM172" s="195" t="s">
        <v>287</v>
      </c>
    </row>
    <row r="173" s="2" customFormat="1">
      <c r="A173" s="37"/>
      <c r="B173" s="38"/>
      <c r="C173" s="39"/>
      <c r="D173" s="197" t="s">
        <v>135</v>
      </c>
      <c r="E173" s="39"/>
      <c r="F173" s="198" t="s">
        <v>288</v>
      </c>
      <c r="G173" s="39"/>
      <c r="H173" s="39"/>
      <c r="I173" s="199"/>
      <c r="J173" s="39"/>
      <c r="K173" s="39"/>
      <c r="L173" s="43"/>
      <c r="M173" s="200"/>
      <c r="N173" s="201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135</v>
      </c>
      <c r="AU173" s="16" t="s">
        <v>73</v>
      </c>
    </row>
    <row r="174" s="2" customFormat="1">
      <c r="A174" s="37"/>
      <c r="B174" s="38"/>
      <c r="C174" s="39"/>
      <c r="D174" s="202" t="s">
        <v>137</v>
      </c>
      <c r="E174" s="39"/>
      <c r="F174" s="203" t="s">
        <v>289</v>
      </c>
      <c r="G174" s="39"/>
      <c r="H174" s="39"/>
      <c r="I174" s="199"/>
      <c r="J174" s="39"/>
      <c r="K174" s="39"/>
      <c r="L174" s="43"/>
      <c r="M174" s="200"/>
      <c r="N174" s="201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137</v>
      </c>
      <c r="AU174" s="16" t="s">
        <v>73</v>
      </c>
    </row>
    <row r="175" s="10" customFormat="1">
      <c r="A175" s="10"/>
      <c r="B175" s="204"/>
      <c r="C175" s="205"/>
      <c r="D175" s="197" t="s">
        <v>161</v>
      </c>
      <c r="E175" s="206" t="s">
        <v>28</v>
      </c>
      <c r="F175" s="207" t="s">
        <v>290</v>
      </c>
      <c r="G175" s="205"/>
      <c r="H175" s="208">
        <v>3250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14" t="s">
        <v>161</v>
      </c>
      <c r="AU175" s="214" t="s">
        <v>73</v>
      </c>
      <c r="AV175" s="10" t="s">
        <v>82</v>
      </c>
      <c r="AW175" s="10" t="s">
        <v>35</v>
      </c>
      <c r="AX175" s="10" t="s">
        <v>80</v>
      </c>
      <c r="AY175" s="214" t="s">
        <v>133</v>
      </c>
    </row>
    <row r="176" s="2" customFormat="1" ht="24.15" customHeight="1">
      <c r="A176" s="37"/>
      <c r="B176" s="38"/>
      <c r="C176" s="184" t="s">
        <v>291</v>
      </c>
      <c r="D176" s="184" t="s">
        <v>127</v>
      </c>
      <c r="E176" s="185" t="s">
        <v>292</v>
      </c>
      <c r="F176" s="186" t="s">
        <v>293</v>
      </c>
      <c r="G176" s="187" t="s">
        <v>223</v>
      </c>
      <c r="H176" s="188">
        <v>650</v>
      </c>
      <c r="I176" s="189"/>
      <c r="J176" s="190">
        <f>ROUND(I176*H176,2)</f>
        <v>0</v>
      </c>
      <c r="K176" s="186" t="s">
        <v>131</v>
      </c>
      <c r="L176" s="43"/>
      <c r="M176" s="191" t="s">
        <v>28</v>
      </c>
      <c r="N176" s="192" t="s">
        <v>44</v>
      </c>
      <c r="O176" s="83"/>
      <c r="P176" s="193">
        <f>O176*H176</f>
        <v>0</v>
      </c>
      <c r="Q176" s="193">
        <v>0</v>
      </c>
      <c r="R176" s="193">
        <f>Q176*H176</f>
        <v>0</v>
      </c>
      <c r="S176" s="193">
        <v>0</v>
      </c>
      <c r="T176" s="19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5" t="s">
        <v>132</v>
      </c>
      <c r="AT176" s="195" t="s">
        <v>127</v>
      </c>
      <c r="AU176" s="195" t="s">
        <v>73</v>
      </c>
      <c r="AY176" s="16" t="s">
        <v>133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6" t="s">
        <v>80</v>
      </c>
      <c r="BK176" s="196">
        <f>ROUND(I176*H176,2)</f>
        <v>0</v>
      </c>
      <c r="BL176" s="16" t="s">
        <v>132</v>
      </c>
      <c r="BM176" s="195" t="s">
        <v>294</v>
      </c>
    </row>
    <row r="177" s="2" customFormat="1">
      <c r="A177" s="37"/>
      <c r="B177" s="38"/>
      <c r="C177" s="39"/>
      <c r="D177" s="197" t="s">
        <v>135</v>
      </c>
      <c r="E177" s="39"/>
      <c r="F177" s="198" t="s">
        <v>295</v>
      </c>
      <c r="G177" s="39"/>
      <c r="H177" s="39"/>
      <c r="I177" s="199"/>
      <c r="J177" s="39"/>
      <c r="K177" s="39"/>
      <c r="L177" s="43"/>
      <c r="M177" s="200"/>
      <c r="N177" s="201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135</v>
      </c>
      <c r="AU177" s="16" t="s">
        <v>73</v>
      </c>
    </row>
    <row r="178" s="2" customFormat="1">
      <c r="A178" s="37"/>
      <c r="B178" s="38"/>
      <c r="C178" s="39"/>
      <c r="D178" s="202" t="s">
        <v>137</v>
      </c>
      <c r="E178" s="39"/>
      <c r="F178" s="203" t="s">
        <v>296</v>
      </c>
      <c r="G178" s="39"/>
      <c r="H178" s="39"/>
      <c r="I178" s="199"/>
      <c r="J178" s="39"/>
      <c r="K178" s="39"/>
      <c r="L178" s="43"/>
      <c r="M178" s="200"/>
      <c r="N178" s="201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137</v>
      </c>
      <c r="AU178" s="16" t="s">
        <v>73</v>
      </c>
    </row>
    <row r="179" s="10" customFormat="1">
      <c r="A179" s="10"/>
      <c r="B179" s="204"/>
      <c r="C179" s="205"/>
      <c r="D179" s="197" t="s">
        <v>161</v>
      </c>
      <c r="E179" s="206" t="s">
        <v>28</v>
      </c>
      <c r="F179" s="207" t="s">
        <v>297</v>
      </c>
      <c r="G179" s="205"/>
      <c r="H179" s="208">
        <v>650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14" t="s">
        <v>161</v>
      </c>
      <c r="AU179" s="214" t="s">
        <v>73</v>
      </c>
      <c r="AV179" s="10" t="s">
        <v>82</v>
      </c>
      <c r="AW179" s="10" t="s">
        <v>35</v>
      </c>
      <c r="AX179" s="10" t="s">
        <v>80</v>
      </c>
      <c r="AY179" s="214" t="s">
        <v>133</v>
      </c>
    </row>
    <row r="180" s="2" customFormat="1" ht="16.5" customHeight="1">
      <c r="A180" s="37"/>
      <c r="B180" s="38"/>
      <c r="C180" s="226" t="s">
        <v>298</v>
      </c>
      <c r="D180" s="226" t="s">
        <v>173</v>
      </c>
      <c r="E180" s="227" t="s">
        <v>299</v>
      </c>
      <c r="F180" s="228" t="s">
        <v>300</v>
      </c>
      <c r="G180" s="229" t="s">
        <v>223</v>
      </c>
      <c r="H180" s="230">
        <v>50</v>
      </c>
      <c r="I180" s="231"/>
      <c r="J180" s="232">
        <f>ROUND(I180*H180,2)</f>
        <v>0</v>
      </c>
      <c r="K180" s="228" t="s">
        <v>28</v>
      </c>
      <c r="L180" s="233"/>
      <c r="M180" s="234" t="s">
        <v>28</v>
      </c>
      <c r="N180" s="235" t="s">
        <v>44</v>
      </c>
      <c r="O180" s="83"/>
      <c r="P180" s="193">
        <f>O180*H180</f>
        <v>0</v>
      </c>
      <c r="Q180" s="193">
        <v>0.0015</v>
      </c>
      <c r="R180" s="193">
        <f>Q180*H180</f>
        <v>0.074999999999999997</v>
      </c>
      <c r="S180" s="193">
        <v>0</v>
      </c>
      <c r="T180" s="19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5" t="s">
        <v>177</v>
      </c>
      <c r="AT180" s="195" t="s">
        <v>173</v>
      </c>
      <c r="AU180" s="195" t="s">
        <v>73</v>
      </c>
      <c r="AY180" s="16" t="s">
        <v>133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6" t="s">
        <v>80</v>
      </c>
      <c r="BK180" s="196">
        <f>ROUND(I180*H180,2)</f>
        <v>0</v>
      </c>
      <c r="BL180" s="16" t="s">
        <v>132</v>
      </c>
      <c r="BM180" s="195" t="s">
        <v>301</v>
      </c>
    </row>
    <row r="181" s="2" customFormat="1">
      <c r="A181" s="37"/>
      <c r="B181" s="38"/>
      <c r="C181" s="39"/>
      <c r="D181" s="197" t="s">
        <v>135</v>
      </c>
      <c r="E181" s="39"/>
      <c r="F181" s="198" t="s">
        <v>300</v>
      </c>
      <c r="G181" s="39"/>
      <c r="H181" s="39"/>
      <c r="I181" s="199"/>
      <c r="J181" s="39"/>
      <c r="K181" s="39"/>
      <c r="L181" s="43"/>
      <c r="M181" s="200"/>
      <c r="N181" s="201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135</v>
      </c>
      <c r="AU181" s="16" t="s">
        <v>73</v>
      </c>
    </row>
    <row r="182" s="2" customFormat="1" ht="21.75" customHeight="1">
      <c r="A182" s="37"/>
      <c r="B182" s="38"/>
      <c r="C182" s="226" t="s">
        <v>302</v>
      </c>
      <c r="D182" s="226" t="s">
        <v>173</v>
      </c>
      <c r="E182" s="227" t="s">
        <v>303</v>
      </c>
      <c r="F182" s="228" t="s">
        <v>304</v>
      </c>
      <c r="G182" s="229" t="s">
        <v>223</v>
      </c>
      <c r="H182" s="230">
        <v>70</v>
      </c>
      <c r="I182" s="231"/>
      <c r="J182" s="232">
        <f>ROUND(I182*H182,2)</f>
        <v>0</v>
      </c>
      <c r="K182" s="228" t="s">
        <v>28</v>
      </c>
      <c r="L182" s="233"/>
      <c r="M182" s="234" t="s">
        <v>28</v>
      </c>
      <c r="N182" s="235" t="s">
        <v>44</v>
      </c>
      <c r="O182" s="83"/>
      <c r="P182" s="193">
        <f>O182*H182</f>
        <v>0</v>
      </c>
      <c r="Q182" s="193">
        <v>0.0015</v>
      </c>
      <c r="R182" s="193">
        <f>Q182*H182</f>
        <v>0.105</v>
      </c>
      <c r="S182" s="193">
        <v>0</v>
      </c>
      <c r="T182" s="19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5" t="s">
        <v>177</v>
      </c>
      <c r="AT182" s="195" t="s">
        <v>173</v>
      </c>
      <c r="AU182" s="195" t="s">
        <v>73</v>
      </c>
      <c r="AY182" s="16" t="s">
        <v>133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6" t="s">
        <v>80</v>
      </c>
      <c r="BK182" s="196">
        <f>ROUND(I182*H182,2)</f>
        <v>0</v>
      </c>
      <c r="BL182" s="16" t="s">
        <v>132</v>
      </c>
      <c r="BM182" s="195" t="s">
        <v>305</v>
      </c>
    </row>
    <row r="183" s="2" customFormat="1">
      <c r="A183" s="37"/>
      <c r="B183" s="38"/>
      <c r="C183" s="39"/>
      <c r="D183" s="197" t="s">
        <v>135</v>
      </c>
      <c r="E183" s="39"/>
      <c r="F183" s="198" t="s">
        <v>304</v>
      </c>
      <c r="G183" s="39"/>
      <c r="H183" s="39"/>
      <c r="I183" s="199"/>
      <c r="J183" s="39"/>
      <c r="K183" s="39"/>
      <c r="L183" s="43"/>
      <c r="M183" s="200"/>
      <c r="N183" s="201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135</v>
      </c>
      <c r="AU183" s="16" t="s">
        <v>73</v>
      </c>
    </row>
    <row r="184" s="2" customFormat="1" ht="16.5" customHeight="1">
      <c r="A184" s="37"/>
      <c r="B184" s="38"/>
      <c r="C184" s="226" t="s">
        <v>306</v>
      </c>
      <c r="D184" s="226" t="s">
        <v>173</v>
      </c>
      <c r="E184" s="227" t="s">
        <v>307</v>
      </c>
      <c r="F184" s="228" t="s">
        <v>308</v>
      </c>
      <c r="G184" s="229" t="s">
        <v>223</v>
      </c>
      <c r="H184" s="230">
        <v>60</v>
      </c>
      <c r="I184" s="231"/>
      <c r="J184" s="232">
        <f>ROUND(I184*H184,2)</f>
        <v>0</v>
      </c>
      <c r="K184" s="228" t="s">
        <v>28</v>
      </c>
      <c r="L184" s="233"/>
      <c r="M184" s="234" t="s">
        <v>28</v>
      </c>
      <c r="N184" s="235" t="s">
        <v>44</v>
      </c>
      <c r="O184" s="83"/>
      <c r="P184" s="193">
        <f>O184*H184</f>
        <v>0</v>
      </c>
      <c r="Q184" s="193">
        <v>0.0015</v>
      </c>
      <c r="R184" s="193">
        <f>Q184*H184</f>
        <v>0.089999999999999997</v>
      </c>
      <c r="S184" s="193">
        <v>0</v>
      </c>
      <c r="T184" s="19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5" t="s">
        <v>177</v>
      </c>
      <c r="AT184" s="195" t="s">
        <v>173</v>
      </c>
      <c r="AU184" s="195" t="s">
        <v>73</v>
      </c>
      <c r="AY184" s="16" t="s">
        <v>133</v>
      </c>
      <c r="BE184" s="196">
        <f>IF(N184="základní",J184,0)</f>
        <v>0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6" t="s">
        <v>80</v>
      </c>
      <c r="BK184" s="196">
        <f>ROUND(I184*H184,2)</f>
        <v>0</v>
      </c>
      <c r="BL184" s="16" t="s">
        <v>132</v>
      </c>
      <c r="BM184" s="195" t="s">
        <v>309</v>
      </c>
    </row>
    <row r="185" s="2" customFormat="1">
      <c r="A185" s="37"/>
      <c r="B185" s="38"/>
      <c r="C185" s="39"/>
      <c r="D185" s="197" t="s">
        <v>135</v>
      </c>
      <c r="E185" s="39"/>
      <c r="F185" s="198" t="s">
        <v>308</v>
      </c>
      <c r="G185" s="39"/>
      <c r="H185" s="39"/>
      <c r="I185" s="199"/>
      <c r="J185" s="39"/>
      <c r="K185" s="39"/>
      <c r="L185" s="43"/>
      <c r="M185" s="200"/>
      <c r="N185" s="201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135</v>
      </c>
      <c r="AU185" s="16" t="s">
        <v>73</v>
      </c>
    </row>
    <row r="186" s="2" customFormat="1" ht="16.5" customHeight="1">
      <c r="A186" s="37"/>
      <c r="B186" s="38"/>
      <c r="C186" s="226" t="s">
        <v>310</v>
      </c>
      <c r="D186" s="226" t="s">
        <v>173</v>
      </c>
      <c r="E186" s="227" t="s">
        <v>311</v>
      </c>
      <c r="F186" s="228" t="s">
        <v>312</v>
      </c>
      <c r="G186" s="229" t="s">
        <v>223</v>
      </c>
      <c r="H186" s="230">
        <v>100</v>
      </c>
      <c r="I186" s="231"/>
      <c r="J186" s="232">
        <f>ROUND(I186*H186,2)</f>
        <v>0</v>
      </c>
      <c r="K186" s="228" t="s">
        <v>28</v>
      </c>
      <c r="L186" s="233"/>
      <c r="M186" s="234" t="s">
        <v>28</v>
      </c>
      <c r="N186" s="235" t="s">
        <v>44</v>
      </c>
      <c r="O186" s="83"/>
      <c r="P186" s="193">
        <f>O186*H186</f>
        <v>0</v>
      </c>
      <c r="Q186" s="193">
        <v>0.0015</v>
      </c>
      <c r="R186" s="193">
        <f>Q186*H186</f>
        <v>0.14999999999999999</v>
      </c>
      <c r="S186" s="193">
        <v>0</v>
      </c>
      <c r="T186" s="19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5" t="s">
        <v>177</v>
      </c>
      <c r="AT186" s="195" t="s">
        <v>173</v>
      </c>
      <c r="AU186" s="195" t="s">
        <v>73</v>
      </c>
      <c r="AY186" s="16" t="s">
        <v>133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6" t="s">
        <v>80</v>
      </c>
      <c r="BK186" s="196">
        <f>ROUND(I186*H186,2)</f>
        <v>0</v>
      </c>
      <c r="BL186" s="16" t="s">
        <v>132</v>
      </c>
      <c r="BM186" s="195" t="s">
        <v>313</v>
      </c>
    </row>
    <row r="187" s="2" customFormat="1">
      <c r="A187" s="37"/>
      <c r="B187" s="38"/>
      <c r="C187" s="39"/>
      <c r="D187" s="197" t="s">
        <v>135</v>
      </c>
      <c r="E187" s="39"/>
      <c r="F187" s="198" t="s">
        <v>312</v>
      </c>
      <c r="G187" s="39"/>
      <c r="H187" s="39"/>
      <c r="I187" s="199"/>
      <c r="J187" s="39"/>
      <c r="K187" s="39"/>
      <c r="L187" s="43"/>
      <c r="M187" s="200"/>
      <c r="N187" s="201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135</v>
      </c>
      <c r="AU187" s="16" t="s">
        <v>73</v>
      </c>
    </row>
    <row r="188" s="2" customFormat="1" ht="16.5" customHeight="1">
      <c r="A188" s="37"/>
      <c r="B188" s="38"/>
      <c r="C188" s="226" t="s">
        <v>314</v>
      </c>
      <c r="D188" s="226" t="s">
        <v>173</v>
      </c>
      <c r="E188" s="227" t="s">
        <v>315</v>
      </c>
      <c r="F188" s="228" t="s">
        <v>316</v>
      </c>
      <c r="G188" s="229" t="s">
        <v>223</v>
      </c>
      <c r="H188" s="230">
        <v>60</v>
      </c>
      <c r="I188" s="231"/>
      <c r="J188" s="232">
        <f>ROUND(I188*H188,2)</f>
        <v>0</v>
      </c>
      <c r="K188" s="228" t="s">
        <v>28</v>
      </c>
      <c r="L188" s="233"/>
      <c r="M188" s="234" t="s">
        <v>28</v>
      </c>
      <c r="N188" s="235" t="s">
        <v>44</v>
      </c>
      <c r="O188" s="83"/>
      <c r="P188" s="193">
        <f>O188*H188</f>
        <v>0</v>
      </c>
      <c r="Q188" s="193">
        <v>0.0015</v>
      </c>
      <c r="R188" s="193">
        <f>Q188*H188</f>
        <v>0.089999999999999997</v>
      </c>
      <c r="S188" s="193">
        <v>0</v>
      </c>
      <c r="T188" s="19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5" t="s">
        <v>177</v>
      </c>
      <c r="AT188" s="195" t="s">
        <v>173</v>
      </c>
      <c r="AU188" s="195" t="s">
        <v>73</v>
      </c>
      <c r="AY188" s="16" t="s">
        <v>133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16" t="s">
        <v>80</v>
      </c>
      <c r="BK188" s="196">
        <f>ROUND(I188*H188,2)</f>
        <v>0</v>
      </c>
      <c r="BL188" s="16" t="s">
        <v>132</v>
      </c>
      <c r="BM188" s="195" t="s">
        <v>317</v>
      </c>
    </row>
    <row r="189" s="2" customFormat="1">
      <c r="A189" s="37"/>
      <c r="B189" s="38"/>
      <c r="C189" s="39"/>
      <c r="D189" s="197" t="s">
        <v>135</v>
      </c>
      <c r="E189" s="39"/>
      <c r="F189" s="198" t="s">
        <v>316</v>
      </c>
      <c r="G189" s="39"/>
      <c r="H189" s="39"/>
      <c r="I189" s="199"/>
      <c r="J189" s="39"/>
      <c r="K189" s="39"/>
      <c r="L189" s="43"/>
      <c r="M189" s="200"/>
      <c r="N189" s="201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135</v>
      </c>
      <c r="AU189" s="16" t="s">
        <v>73</v>
      </c>
    </row>
    <row r="190" s="2" customFormat="1" ht="16.5" customHeight="1">
      <c r="A190" s="37"/>
      <c r="B190" s="38"/>
      <c r="C190" s="226" t="s">
        <v>318</v>
      </c>
      <c r="D190" s="226" t="s">
        <v>173</v>
      </c>
      <c r="E190" s="227" t="s">
        <v>319</v>
      </c>
      <c r="F190" s="228" t="s">
        <v>320</v>
      </c>
      <c r="G190" s="229" t="s">
        <v>223</v>
      </c>
      <c r="H190" s="230">
        <v>90</v>
      </c>
      <c r="I190" s="231"/>
      <c r="J190" s="232">
        <f>ROUND(I190*H190,2)</f>
        <v>0</v>
      </c>
      <c r="K190" s="228" t="s">
        <v>28</v>
      </c>
      <c r="L190" s="233"/>
      <c r="M190" s="234" t="s">
        <v>28</v>
      </c>
      <c r="N190" s="235" t="s">
        <v>44</v>
      </c>
      <c r="O190" s="83"/>
      <c r="P190" s="193">
        <f>O190*H190</f>
        <v>0</v>
      </c>
      <c r="Q190" s="193">
        <v>0.0015</v>
      </c>
      <c r="R190" s="193">
        <f>Q190*H190</f>
        <v>0.13500000000000001</v>
      </c>
      <c r="S190" s="193">
        <v>0</v>
      </c>
      <c r="T190" s="19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5" t="s">
        <v>177</v>
      </c>
      <c r="AT190" s="195" t="s">
        <v>173</v>
      </c>
      <c r="AU190" s="195" t="s">
        <v>73</v>
      </c>
      <c r="AY190" s="16" t="s">
        <v>133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6" t="s">
        <v>80</v>
      </c>
      <c r="BK190" s="196">
        <f>ROUND(I190*H190,2)</f>
        <v>0</v>
      </c>
      <c r="BL190" s="16" t="s">
        <v>132</v>
      </c>
      <c r="BM190" s="195" t="s">
        <v>321</v>
      </c>
    </row>
    <row r="191" s="2" customFormat="1">
      <c r="A191" s="37"/>
      <c r="B191" s="38"/>
      <c r="C191" s="39"/>
      <c r="D191" s="197" t="s">
        <v>135</v>
      </c>
      <c r="E191" s="39"/>
      <c r="F191" s="198" t="s">
        <v>320</v>
      </c>
      <c r="G191" s="39"/>
      <c r="H191" s="39"/>
      <c r="I191" s="199"/>
      <c r="J191" s="39"/>
      <c r="K191" s="39"/>
      <c r="L191" s="43"/>
      <c r="M191" s="200"/>
      <c r="N191" s="201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135</v>
      </c>
      <c r="AU191" s="16" t="s">
        <v>73</v>
      </c>
    </row>
    <row r="192" s="2" customFormat="1" ht="16.5" customHeight="1">
      <c r="A192" s="37"/>
      <c r="B192" s="38"/>
      <c r="C192" s="226" t="s">
        <v>322</v>
      </c>
      <c r="D192" s="226" t="s">
        <v>173</v>
      </c>
      <c r="E192" s="227" t="s">
        <v>323</v>
      </c>
      <c r="F192" s="228" t="s">
        <v>324</v>
      </c>
      <c r="G192" s="229" t="s">
        <v>223</v>
      </c>
      <c r="H192" s="230">
        <v>70</v>
      </c>
      <c r="I192" s="231"/>
      <c r="J192" s="232">
        <f>ROUND(I192*H192,2)</f>
        <v>0</v>
      </c>
      <c r="K192" s="228" t="s">
        <v>28</v>
      </c>
      <c r="L192" s="233"/>
      <c r="M192" s="234" t="s">
        <v>28</v>
      </c>
      <c r="N192" s="235" t="s">
        <v>44</v>
      </c>
      <c r="O192" s="83"/>
      <c r="P192" s="193">
        <f>O192*H192</f>
        <v>0</v>
      </c>
      <c r="Q192" s="193">
        <v>0.0015</v>
      </c>
      <c r="R192" s="193">
        <f>Q192*H192</f>
        <v>0.105</v>
      </c>
      <c r="S192" s="193">
        <v>0</v>
      </c>
      <c r="T192" s="19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5" t="s">
        <v>177</v>
      </c>
      <c r="AT192" s="195" t="s">
        <v>173</v>
      </c>
      <c r="AU192" s="195" t="s">
        <v>73</v>
      </c>
      <c r="AY192" s="16" t="s">
        <v>133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6" t="s">
        <v>80</v>
      </c>
      <c r="BK192" s="196">
        <f>ROUND(I192*H192,2)</f>
        <v>0</v>
      </c>
      <c r="BL192" s="16" t="s">
        <v>132</v>
      </c>
      <c r="BM192" s="195" t="s">
        <v>325</v>
      </c>
    </row>
    <row r="193" s="2" customFormat="1">
      <c r="A193" s="37"/>
      <c r="B193" s="38"/>
      <c r="C193" s="39"/>
      <c r="D193" s="197" t="s">
        <v>135</v>
      </c>
      <c r="E193" s="39"/>
      <c r="F193" s="198" t="s">
        <v>324</v>
      </c>
      <c r="G193" s="39"/>
      <c r="H193" s="39"/>
      <c r="I193" s="199"/>
      <c r="J193" s="39"/>
      <c r="K193" s="39"/>
      <c r="L193" s="43"/>
      <c r="M193" s="200"/>
      <c r="N193" s="201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135</v>
      </c>
      <c r="AU193" s="16" t="s">
        <v>73</v>
      </c>
    </row>
    <row r="194" s="2" customFormat="1" ht="24.15" customHeight="1">
      <c r="A194" s="37"/>
      <c r="B194" s="38"/>
      <c r="C194" s="226" t="s">
        <v>326</v>
      </c>
      <c r="D194" s="226" t="s">
        <v>173</v>
      </c>
      <c r="E194" s="227" t="s">
        <v>327</v>
      </c>
      <c r="F194" s="228" t="s">
        <v>328</v>
      </c>
      <c r="G194" s="229" t="s">
        <v>223</v>
      </c>
      <c r="H194" s="230">
        <v>80</v>
      </c>
      <c r="I194" s="231"/>
      <c r="J194" s="232">
        <f>ROUND(I194*H194,2)</f>
        <v>0</v>
      </c>
      <c r="K194" s="228" t="s">
        <v>28</v>
      </c>
      <c r="L194" s="233"/>
      <c r="M194" s="234" t="s">
        <v>28</v>
      </c>
      <c r="N194" s="235" t="s">
        <v>44</v>
      </c>
      <c r="O194" s="83"/>
      <c r="P194" s="193">
        <f>O194*H194</f>
        <v>0</v>
      </c>
      <c r="Q194" s="193">
        <v>0.0015</v>
      </c>
      <c r="R194" s="193">
        <f>Q194*H194</f>
        <v>0.12</v>
      </c>
      <c r="S194" s="193">
        <v>0</v>
      </c>
      <c r="T194" s="19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5" t="s">
        <v>177</v>
      </c>
      <c r="AT194" s="195" t="s">
        <v>173</v>
      </c>
      <c r="AU194" s="195" t="s">
        <v>73</v>
      </c>
      <c r="AY194" s="16" t="s">
        <v>133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16" t="s">
        <v>80</v>
      </c>
      <c r="BK194" s="196">
        <f>ROUND(I194*H194,2)</f>
        <v>0</v>
      </c>
      <c r="BL194" s="16" t="s">
        <v>132</v>
      </c>
      <c r="BM194" s="195" t="s">
        <v>329</v>
      </c>
    </row>
    <row r="195" s="2" customFormat="1">
      <c r="A195" s="37"/>
      <c r="B195" s="38"/>
      <c r="C195" s="39"/>
      <c r="D195" s="197" t="s">
        <v>135</v>
      </c>
      <c r="E195" s="39"/>
      <c r="F195" s="198" t="s">
        <v>328</v>
      </c>
      <c r="G195" s="39"/>
      <c r="H195" s="39"/>
      <c r="I195" s="199"/>
      <c r="J195" s="39"/>
      <c r="K195" s="39"/>
      <c r="L195" s="43"/>
      <c r="M195" s="200"/>
      <c r="N195" s="201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135</v>
      </c>
      <c r="AU195" s="16" t="s">
        <v>73</v>
      </c>
    </row>
    <row r="196" s="2" customFormat="1" ht="24.15" customHeight="1">
      <c r="A196" s="37"/>
      <c r="B196" s="38"/>
      <c r="C196" s="226" t="s">
        <v>330</v>
      </c>
      <c r="D196" s="226" t="s">
        <v>173</v>
      </c>
      <c r="E196" s="227" t="s">
        <v>331</v>
      </c>
      <c r="F196" s="228" t="s">
        <v>332</v>
      </c>
      <c r="G196" s="229" t="s">
        <v>223</v>
      </c>
      <c r="H196" s="230">
        <v>70</v>
      </c>
      <c r="I196" s="231"/>
      <c r="J196" s="232">
        <f>ROUND(I196*H196,2)</f>
        <v>0</v>
      </c>
      <c r="K196" s="228" t="s">
        <v>28</v>
      </c>
      <c r="L196" s="233"/>
      <c r="M196" s="234" t="s">
        <v>28</v>
      </c>
      <c r="N196" s="235" t="s">
        <v>44</v>
      </c>
      <c r="O196" s="83"/>
      <c r="P196" s="193">
        <f>O196*H196</f>
        <v>0</v>
      </c>
      <c r="Q196" s="193">
        <v>0.0015</v>
      </c>
      <c r="R196" s="193">
        <f>Q196*H196</f>
        <v>0.105</v>
      </c>
      <c r="S196" s="193">
        <v>0</v>
      </c>
      <c r="T196" s="19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5" t="s">
        <v>177</v>
      </c>
      <c r="AT196" s="195" t="s">
        <v>173</v>
      </c>
      <c r="AU196" s="195" t="s">
        <v>73</v>
      </c>
      <c r="AY196" s="16" t="s">
        <v>133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6" t="s">
        <v>80</v>
      </c>
      <c r="BK196" s="196">
        <f>ROUND(I196*H196,2)</f>
        <v>0</v>
      </c>
      <c r="BL196" s="16" t="s">
        <v>132</v>
      </c>
      <c r="BM196" s="195" t="s">
        <v>333</v>
      </c>
    </row>
    <row r="197" s="2" customFormat="1">
      <c r="A197" s="37"/>
      <c r="B197" s="38"/>
      <c r="C197" s="39"/>
      <c r="D197" s="197" t="s">
        <v>135</v>
      </c>
      <c r="E197" s="39"/>
      <c r="F197" s="198" t="s">
        <v>332</v>
      </c>
      <c r="G197" s="39"/>
      <c r="H197" s="39"/>
      <c r="I197" s="199"/>
      <c r="J197" s="39"/>
      <c r="K197" s="39"/>
      <c r="L197" s="43"/>
      <c r="M197" s="200"/>
      <c r="N197" s="201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135</v>
      </c>
      <c r="AU197" s="16" t="s">
        <v>73</v>
      </c>
    </row>
    <row r="198" s="2" customFormat="1" ht="21.75" customHeight="1">
      <c r="A198" s="37"/>
      <c r="B198" s="38"/>
      <c r="C198" s="226" t="s">
        <v>334</v>
      </c>
      <c r="D198" s="226" t="s">
        <v>173</v>
      </c>
      <c r="E198" s="227" t="s">
        <v>335</v>
      </c>
      <c r="F198" s="228" t="s">
        <v>336</v>
      </c>
      <c r="G198" s="229" t="s">
        <v>223</v>
      </c>
      <c r="H198" s="230">
        <v>640</v>
      </c>
      <c r="I198" s="231"/>
      <c r="J198" s="232">
        <f>ROUND(I198*H198,2)</f>
        <v>0</v>
      </c>
      <c r="K198" s="228" t="s">
        <v>28</v>
      </c>
      <c r="L198" s="233"/>
      <c r="M198" s="234" t="s">
        <v>28</v>
      </c>
      <c r="N198" s="235" t="s">
        <v>44</v>
      </c>
      <c r="O198" s="83"/>
      <c r="P198" s="193">
        <f>O198*H198</f>
        <v>0</v>
      </c>
      <c r="Q198" s="193">
        <v>0.0011999999999999999</v>
      </c>
      <c r="R198" s="193">
        <f>Q198*H198</f>
        <v>0.7679999999999999</v>
      </c>
      <c r="S198" s="193">
        <v>0</v>
      </c>
      <c r="T198" s="19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5" t="s">
        <v>177</v>
      </c>
      <c r="AT198" s="195" t="s">
        <v>173</v>
      </c>
      <c r="AU198" s="195" t="s">
        <v>73</v>
      </c>
      <c r="AY198" s="16" t="s">
        <v>133</v>
      </c>
      <c r="BE198" s="196">
        <f>IF(N198="základní",J198,0)</f>
        <v>0</v>
      </c>
      <c r="BF198" s="196">
        <f>IF(N198="snížená",J198,0)</f>
        <v>0</v>
      </c>
      <c r="BG198" s="196">
        <f>IF(N198="zákl. přenesená",J198,0)</f>
        <v>0</v>
      </c>
      <c r="BH198" s="196">
        <f>IF(N198="sníž. přenesená",J198,0)</f>
        <v>0</v>
      </c>
      <c r="BI198" s="196">
        <f>IF(N198="nulová",J198,0)</f>
        <v>0</v>
      </c>
      <c r="BJ198" s="16" t="s">
        <v>80</v>
      </c>
      <c r="BK198" s="196">
        <f>ROUND(I198*H198,2)</f>
        <v>0</v>
      </c>
      <c r="BL198" s="16" t="s">
        <v>132</v>
      </c>
      <c r="BM198" s="195" t="s">
        <v>337</v>
      </c>
    </row>
    <row r="199" s="2" customFormat="1">
      <c r="A199" s="37"/>
      <c r="B199" s="38"/>
      <c r="C199" s="39"/>
      <c r="D199" s="197" t="s">
        <v>135</v>
      </c>
      <c r="E199" s="39"/>
      <c r="F199" s="198" t="s">
        <v>336</v>
      </c>
      <c r="G199" s="39"/>
      <c r="H199" s="39"/>
      <c r="I199" s="199"/>
      <c r="J199" s="39"/>
      <c r="K199" s="39"/>
      <c r="L199" s="43"/>
      <c r="M199" s="200"/>
      <c r="N199" s="201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135</v>
      </c>
      <c r="AU199" s="16" t="s">
        <v>73</v>
      </c>
    </row>
    <row r="200" s="2" customFormat="1" ht="21.75" customHeight="1">
      <c r="A200" s="37"/>
      <c r="B200" s="38"/>
      <c r="C200" s="226" t="s">
        <v>338</v>
      </c>
      <c r="D200" s="226" t="s">
        <v>173</v>
      </c>
      <c r="E200" s="227" t="s">
        <v>339</v>
      </c>
      <c r="F200" s="228" t="s">
        <v>340</v>
      </c>
      <c r="G200" s="229" t="s">
        <v>223</v>
      </c>
      <c r="H200" s="230">
        <v>640</v>
      </c>
      <c r="I200" s="231"/>
      <c r="J200" s="232">
        <f>ROUND(I200*H200,2)</f>
        <v>0</v>
      </c>
      <c r="K200" s="228" t="s">
        <v>28</v>
      </c>
      <c r="L200" s="233"/>
      <c r="M200" s="234" t="s">
        <v>28</v>
      </c>
      <c r="N200" s="235" t="s">
        <v>44</v>
      </c>
      <c r="O200" s="83"/>
      <c r="P200" s="193">
        <f>O200*H200</f>
        <v>0</v>
      </c>
      <c r="Q200" s="193">
        <v>0.0011999999999999999</v>
      </c>
      <c r="R200" s="193">
        <f>Q200*H200</f>
        <v>0.7679999999999999</v>
      </c>
      <c r="S200" s="193">
        <v>0</v>
      </c>
      <c r="T200" s="19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5" t="s">
        <v>177</v>
      </c>
      <c r="AT200" s="195" t="s">
        <v>173</v>
      </c>
      <c r="AU200" s="195" t="s">
        <v>73</v>
      </c>
      <c r="AY200" s="16" t="s">
        <v>133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6" t="s">
        <v>80</v>
      </c>
      <c r="BK200" s="196">
        <f>ROUND(I200*H200,2)</f>
        <v>0</v>
      </c>
      <c r="BL200" s="16" t="s">
        <v>132</v>
      </c>
      <c r="BM200" s="195" t="s">
        <v>341</v>
      </c>
    </row>
    <row r="201" s="2" customFormat="1">
      <c r="A201" s="37"/>
      <c r="B201" s="38"/>
      <c r="C201" s="39"/>
      <c r="D201" s="197" t="s">
        <v>135</v>
      </c>
      <c r="E201" s="39"/>
      <c r="F201" s="198" t="s">
        <v>340</v>
      </c>
      <c r="G201" s="39"/>
      <c r="H201" s="39"/>
      <c r="I201" s="199"/>
      <c r="J201" s="39"/>
      <c r="K201" s="39"/>
      <c r="L201" s="43"/>
      <c r="M201" s="200"/>
      <c r="N201" s="201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135</v>
      </c>
      <c r="AU201" s="16" t="s">
        <v>73</v>
      </c>
    </row>
    <row r="202" s="2" customFormat="1" ht="16.5" customHeight="1">
      <c r="A202" s="37"/>
      <c r="B202" s="38"/>
      <c r="C202" s="226" t="s">
        <v>342</v>
      </c>
      <c r="D202" s="226" t="s">
        <v>173</v>
      </c>
      <c r="E202" s="227" t="s">
        <v>343</v>
      </c>
      <c r="F202" s="228" t="s">
        <v>344</v>
      </c>
      <c r="G202" s="229" t="s">
        <v>223</v>
      </c>
      <c r="H202" s="230">
        <v>600</v>
      </c>
      <c r="I202" s="231"/>
      <c r="J202" s="232">
        <f>ROUND(I202*H202,2)</f>
        <v>0</v>
      </c>
      <c r="K202" s="228" t="s">
        <v>28</v>
      </c>
      <c r="L202" s="233"/>
      <c r="M202" s="234" t="s">
        <v>28</v>
      </c>
      <c r="N202" s="235" t="s">
        <v>44</v>
      </c>
      <c r="O202" s="83"/>
      <c r="P202" s="193">
        <f>O202*H202</f>
        <v>0</v>
      </c>
      <c r="Q202" s="193">
        <v>0.0011999999999999999</v>
      </c>
      <c r="R202" s="193">
        <f>Q202*H202</f>
        <v>0.71999999999999997</v>
      </c>
      <c r="S202" s="193">
        <v>0</v>
      </c>
      <c r="T202" s="19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5" t="s">
        <v>177</v>
      </c>
      <c r="AT202" s="195" t="s">
        <v>173</v>
      </c>
      <c r="AU202" s="195" t="s">
        <v>73</v>
      </c>
      <c r="AY202" s="16" t="s">
        <v>133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6" t="s">
        <v>80</v>
      </c>
      <c r="BK202" s="196">
        <f>ROUND(I202*H202,2)</f>
        <v>0</v>
      </c>
      <c r="BL202" s="16" t="s">
        <v>132</v>
      </c>
      <c r="BM202" s="195" t="s">
        <v>345</v>
      </c>
    </row>
    <row r="203" s="2" customFormat="1">
      <c r="A203" s="37"/>
      <c r="B203" s="38"/>
      <c r="C203" s="39"/>
      <c r="D203" s="197" t="s">
        <v>135</v>
      </c>
      <c r="E203" s="39"/>
      <c r="F203" s="198" t="s">
        <v>344</v>
      </c>
      <c r="G203" s="39"/>
      <c r="H203" s="39"/>
      <c r="I203" s="199"/>
      <c r="J203" s="39"/>
      <c r="K203" s="39"/>
      <c r="L203" s="43"/>
      <c r="M203" s="200"/>
      <c r="N203" s="201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135</v>
      </c>
      <c r="AU203" s="16" t="s">
        <v>73</v>
      </c>
    </row>
    <row r="204" s="2" customFormat="1" ht="16.5" customHeight="1">
      <c r="A204" s="37"/>
      <c r="B204" s="38"/>
      <c r="C204" s="226" t="s">
        <v>346</v>
      </c>
      <c r="D204" s="226" t="s">
        <v>173</v>
      </c>
      <c r="E204" s="227" t="s">
        <v>347</v>
      </c>
      <c r="F204" s="228" t="s">
        <v>348</v>
      </c>
      <c r="G204" s="229" t="s">
        <v>223</v>
      </c>
      <c r="H204" s="230">
        <v>280</v>
      </c>
      <c r="I204" s="231"/>
      <c r="J204" s="232">
        <f>ROUND(I204*H204,2)</f>
        <v>0</v>
      </c>
      <c r="K204" s="228" t="s">
        <v>28</v>
      </c>
      <c r="L204" s="233"/>
      <c r="M204" s="234" t="s">
        <v>28</v>
      </c>
      <c r="N204" s="235" t="s">
        <v>44</v>
      </c>
      <c r="O204" s="83"/>
      <c r="P204" s="193">
        <f>O204*H204</f>
        <v>0</v>
      </c>
      <c r="Q204" s="193">
        <v>0.0011999999999999999</v>
      </c>
      <c r="R204" s="193">
        <f>Q204*H204</f>
        <v>0.33599999999999997</v>
      </c>
      <c r="S204" s="193">
        <v>0</v>
      </c>
      <c r="T204" s="19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5" t="s">
        <v>177</v>
      </c>
      <c r="AT204" s="195" t="s">
        <v>173</v>
      </c>
      <c r="AU204" s="195" t="s">
        <v>73</v>
      </c>
      <c r="AY204" s="16" t="s">
        <v>133</v>
      </c>
      <c r="BE204" s="196">
        <f>IF(N204="základní",J204,0)</f>
        <v>0</v>
      </c>
      <c r="BF204" s="196">
        <f>IF(N204="snížená",J204,0)</f>
        <v>0</v>
      </c>
      <c r="BG204" s="196">
        <f>IF(N204="zákl. přenesená",J204,0)</f>
        <v>0</v>
      </c>
      <c r="BH204" s="196">
        <f>IF(N204="sníž. přenesená",J204,0)</f>
        <v>0</v>
      </c>
      <c r="BI204" s="196">
        <f>IF(N204="nulová",J204,0)</f>
        <v>0</v>
      </c>
      <c r="BJ204" s="16" t="s">
        <v>80</v>
      </c>
      <c r="BK204" s="196">
        <f>ROUND(I204*H204,2)</f>
        <v>0</v>
      </c>
      <c r="BL204" s="16" t="s">
        <v>132</v>
      </c>
      <c r="BM204" s="195" t="s">
        <v>349</v>
      </c>
    </row>
    <row r="205" s="2" customFormat="1">
      <c r="A205" s="37"/>
      <c r="B205" s="38"/>
      <c r="C205" s="39"/>
      <c r="D205" s="197" t="s">
        <v>135</v>
      </c>
      <c r="E205" s="39"/>
      <c r="F205" s="198" t="s">
        <v>348</v>
      </c>
      <c r="G205" s="39"/>
      <c r="H205" s="39"/>
      <c r="I205" s="199"/>
      <c r="J205" s="39"/>
      <c r="K205" s="39"/>
      <c r="L205" s="43"/>
      <c r="M205" s="200"/>
      <c r="N205" s="201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135</v>
      </c>
      <c r="AU205" s="16" t="s">
        <v>73</v>
      </c>
    </row>
    <row r="206" s="2" customFormat="1" ht="16.5" customHeight="1">
      <c r="A206" s="37"/>
      <c r="B206" s="38"/>
      <c r="C206" s="226" t="s">
        <v>350</v>
      </c>
      <c r="D206" s="226" t="s">
        <v>173</v>
      </c>
      <c r="E206" s="227" t="s">
        <v>351</v>
      </c>
      <c r="F206" s="228" t="s">
        <v>352</v>
      </c>
      <c r="G206" s="229" t="s">
        <v>223</v>
      </c>
      <c r="H206" s="230">
        <v>440</v>
      </c>
      <c r="I206" s="231"/>
      <c r="J206" s="232">
        <f>ROUND(I206*H206,2)</f>
        <v>0</v>
      </c>
      <c r="K206" s="228" t="s">
        <v>28</v>
      </c>
      <c r="L206" s="233"/>
      <c r="M206" s="234" t="s">
        <v>28</v>
      </c>
      <c r="N206" s="235" t="s">
        <v>44</v>
      </c>
      <c r="O206" s="83"/>
      <c r="P206" s="193">
        <f>O206*H206</f>
        <v>0</v>
      </c>
      <c r="Q206" s="193">
        <v>0.0011999999999999999</v>
      </c>
      <c r="R206" s="193">
        <f>Q206*H206</f>
        <v>0.52799999999999991</v>
      </c>
      <c r="S206" s="193">
        <v>0</v>
      </c>
      <c r="T206" s="19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5" t="s">
        <v>177</v>
      </c>
      <c r="AT206" s="195" t="s">
        <v>173</v>
      </c>
      <c r="AU206" s="195" t="s">
        <v>73</v>
      </c>
      <c r="AY206" s="16" t="s">
        <v>133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6" t="s">
        <v>80</v>
      </c>
      <c r="BK206" s="196">
        <f>ROUND(I206*H206,2)</f>
        <v>0</v>
      </c>
      <c r="BL206" s="16" t="s">
        <v>132</v>
      </c>
      <c r="BM206" s="195" t="s">
        <v>353</v>
      </c>
    </row>
    <row r="207" s="2" customFormat="1">
      <c r="A207" s="37"/>
      <c r="B207" s="38"/>
      <c r="C207" s="39"/>
      <c r="D207" s="197" t="s">
        <v>135</v>
      </c>
      <c r="E207" s="39"/>
      <c r="F207" s="198" t="s">
        <v>352</v>
      </c>
      <c r="G207" s="39"/>
      <c r="H207" s="39"/>
      <c r="I207" s="199"/>
      <c r="J207" s="39"/>
      <c r="K207" s="39"/>
      <c r="L207" s="43"/>
      <c r="M207" s="200"/>
      <c r="N207" s="201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135</v>
      </c>
      <c r="AU207" s="16" t="s">
        <v>73</v>
      </c>
    </row>
    <row r="208" s="2" customFormat="1" ht="16.5" customHeight="1">
      <c r="A208" s="37"/>
      <c r="B208" s="38"/>
      <c r="C208" s="226" t="s">
        <v>354</v>
      </c>
      <c r="D208" s="226" t="s">
        <v>173</v>
      </c>
      <c r="E208" s="227" t="s">
        <v>355</v>
      </c>
      <c r="F208" s="228" t="s">
        <v>356</v>
      </c>
      <c r="G208" s="229" t="s">
        <v>223</v>
      </c>
      <c r="H208" s="230">
        <v>210</v>
      </c>
      <c r="I208" s="231"/>
      <c r="J208" s="232">
        <f>ROUND(I208*H208,2)</f>
        <v>0</v>
      </c>
      <c r="K208" s="228" t="s">
        <v>28</v>
      </c>
      <c r="L208" s="233"/>
      <c r="M208" s="234" t="s">
        <v>28</v>
      </c>
      <c r="N208" s="235" t="s">
        <v>44</v>
      </c>
      <c r="O208" s="83"/>
      <c r="P208" s="193">
        <f>O208*H208</f>
        <v>0</v>
      </c>
      <c r="Q208" s="193">
        <v>0.0011999999999999999</v>
      </c>
      <c r="R208" s="193">
        <f>Q208*H208</f>
        <v>0.252</v>
      </c>
      <c r="S208" s="193">
        <v>0</v>
      </c>
      <c r="T208" s="19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5" t="s">
        <v>177</v>
      </c>
      <c r="AT208" s="195" t="s">
        <v>173</v>
      </c>
      <c r="AU208" s="195" t="s">
        <v>73</v>
      </c>
      <c r="AY208" s="16" t="s">
        <v>133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6" t="s">
        <v>80</v>
      </c>
      <c r="BK208" s="196">
        <f>ROUND(I208*H208,2)</f>
        <v>0</v>
      </c>
      <c r="BL208" s="16" t="s">
        <v>132</v>
      </c>
      <c r="BM208" s="195" t="s">
        <v>357</v>
      </c>
    </row>
    <row r="209" s="2" customFormat="1">
      <c r="A209" s="37"/>
      <c r="B209" s="38"/>
      <c r="C209" s="39"/>
      <c r="D209" s="197" t="s">
        <v>135</v>
      </c>
      <c r="E209" s="39"/>
      <c r="F209" s="198" t="s">
        <v>356</v>
      </c>
      <c r="G209" s="39"/>
      <c r="H209" s="39"/>
      <c r="I209" s="199"/>
      <c r="J209" s="39"/>
      <c r="K209" s="39"/>
      <c r="L209" s="43"/>
      <c r="M209" s="200"/>
      <c r="N209" s="201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135</v>
      </c>
      <c r="AU209" s="16" t="s">
        <v>73</v>
      </c>
    </row>
    <row r="210" s="2" customFormat="1" ht="21.75" customHeight="1">
      <c r="A210" s="37"/>
      <c r="B210" s="38"/>
      <c r="C210" s="226" t="s">
        <v>358</v>
      </c>
      <c r="D210" s="226" t="s">
        <v>173</v>
      </c>
      <c r="E210" s="227" t="s">
        <v>359</v>
      </c>
      <c r="F210" s="228" t="s">
        <v>360</v>
      </c>
      <c r="G210" s="229" t="s">
        <v>223</v>
      </c>
      <c r="H210" s="230">
        <v>220</v>
      </c>
      <c r="I210" s="231"/>
      <c r="J210" s="232">
        <f>ROUND(I210*H210,2)</f>
        <v>0</v>
      </c>
      <c r="K210" s="228" t="s">
        <v>28</v>
      </c>
      <c r="L210" s="233"/>
      <c r="M210" s="234" t="s">
        <v>28</v>
      </c>
      <c r="N210" s="235" t="s">
        <v>44</v>
      </c>
      <c r="O210" s="83"/>
      <c r="P210" s="193">
        <f>O210*H210</f>
        <v>0</v>
      </c>
      <c r="Q210" s="193">
        <v>0.0011999999999999999</v>
      </c>
      <c r="R210" s="193">
        <f>Q210*H210</f>
        <v>0.26399999999999996</v>
      </c>
      <c r="S210" s="193">
        <v>0</v>
      </c>
      <c r="T210" s="19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5" t="s">
        <v>177</v>
      </c>
      <c r="AT210" s="195" t="s">
        <v>173</v>
      </c>
      <c r="AU210" s="195" t="s">
        <v>73</v>
      </c>
      <c r="AY210" s="16" t="s">
        <v>133</v>
      </c>
      <c r="BE210" s="196">
        <f>IF(N210="základní",J210,0)</f>
        <v>0</v>
      </c>
      <c r="BF210" s="196">
        <f>IF(N210="snížená",J210,0)</f>
        <v>0</v>
      </c>
      <c r="BG210" s="196">
        <f>IF(N210="zákl. přenesená",J210,0)</f>
        <v>0</v>
      </c>
      <c r="BH210" s="196">
        <f>IF(N210="sníž. přenesená",J210,0)</f>
        <v>0</v>
      </c>
      <c r="BI210" s="196">
        <f>IF(N210="nulová",J210,0)</f>
        <v>0</v>
      </c>
      <c r="BJ210" s="16" t="s">
        <v>80</v>
      </c>
      <c r="BK210" s="196">
        <f>ROUND(I210*H210,2)</f>
        <v>0</v>
      </c>
      <c r="BL210" s="16" t="s">
        <v>132</v>
      </c>
      <c r="BM210" s="195" t="s">
        <v>361</v>
      </c>
    </row>
    <row r="211" s="2" customFormat="1">
      <c r="A211" s="37"/>
      <c r="B211" s="38"/>
      <c r="C211" s="39"/>
      <c r="D211" s="197" t="s">
        <v>135</v>
      </c>
      <c r="E211" s="39"/>
      <c r="F211" s="198" t="s">
        <v>360</v>
      </c>
      <c r="G211" s="39"/>
      <c r="H211" s="39"/>
      <c r="I211" s="199"/>
      <c r="J211" s="39"/>
      <c r="K211" s="39"/>
      <c r="L211" s="43"/>
      <c r="M211" s="200"/>
      <c r="N211" s="201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135</v>
      </c>
      <c r="AU211" s="16" t="s">
        <v>73</v>
      </c>
    </row>
    <row r="212" s="2" customFormat="1" ht="16.5" customHeight="1">
      <c r="A212" s="37"/>
      <c r="B212" s="38"/>
      <c r="C212" s="226" t="s">
        <v>362</v>
      </c>
      <c r="D212" s="226" t="s">
        <v>173</v>
      </c>
      <c r="E212" s="227" t="s">
        <v>363</v>
      </c>
      <c r="F212" s="228" t="s">
        <v>364</v>
      </c>
      <c r="G212" s="229" t="s">
        <v>223</v>
      </c>
      <c r="H212" s="230">
        <v>220</v>
      </c>
      <c r="I212" s="231"/>
      <c r="J212" s="232">
        <f>ROUND(I212*H212,2)</f>
        <v>0</v>
      </c>
      <c r="K212" s="228" t="s">
        <v>28</v>
      </c>
      <c r="L212" s="233"/>
      <c r="M212" s="234" t="s">
        <v>28</v>
      </c>
      <c r="N212" s="235" t="s">
        <v>44</v>
      </c>
      <c r="O212" s="83"/>
      <c r="P212" s="193">
        <f>O212*H212</f>
        <v>0</v>
      </c>
      <c r="Q212" s="193">
        <v>0.0011999999999999999</v>
      </c>
      <c r="R212" s="193">
        <f>Q212*H212</f>
        <v>0.26399999999999996</v>
      </c>
      <c r="S212" s="193">
        <v>0</v>
      </c>
      <c r="T212" s="19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5" t="s">
        <v>177</v>
      </c>
      <c r="AT212" s="195" t="s">
        <v>173</v>
      </c>
      <c r="AU212" s="195" t="s">
        <v>73</v>
      </c>
      <c r="AY212" s="16" t="s">
        <v>133</v>
      </c>
      <c r="BE212" s="196">
        <f>IF(N212="základní",J212,0)</f>
        <v>0</v>
      </c>
      <c r="BF212" s="196">
        <f>IF(N212="snížená",J212,0)</f>
        <v>0</v>
      </c>
      <c r="BG212" s="196">
        <f>IF(N212="zákl. přenesená",J212,0)</f>
        <v>0</v>
      </c>
      <c r="BH212" s="196">
        <f>IF(N212="sníž. přenesená",J212,0)</f>
        <v>0</v>
      </c>
      <c r="BI212" s="196">
        <f>IF(N212="nulová",J212,0)</f>
        <v>0</v>
      </c>
      <c r="BJ212" s="16" t="s">
        <v>80</v>
      </c>
      <c r="BK212" s="196">
        <f>ROUND(I212*H212,2)</f>
        <v>0</v>
      </c>
      <c r="BL212" s="16" t="s">
        <v>132</v>
      </c>
      <c r="BM212" s="195" t="s">
        <v>365</v>
      </c>
    </row>
    <row r="213" s="2" customFormat="1">
      <c r="A213" s="37"/>
      <c r="B213" s="38"/>
      <c r="C213" s="39"/>
      <c r="D213" s="197" t="s">
        <v>135</v>
      </c>
      <c r="E213" s="39"/>
      <c r="F213" s="198" t="s">
        <v>364</v>
      </c>
      <c r="G213" s="39"/>
      <c r="H213" s="39"/>
      <c r="I213" s="199"/>
      <c r="J213" s="39"/>
      <c r="K213" s="39"/>
      <c r="L213" s="43"/>
      <c r="M213" s="200"/>
      <c r="N213" s="201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135</v>
      </c>
      <c r="AU213" s="16" t="s">
        <v>73</v>
      </c>
    </row>
    <row r="214" s="2" customFormat="1" ht="33" customHeight="1">
      <c r="A214" s="37"/>
      <c r="B214" s="38"/>
      <c r="C214" s="184" t="s">
        <v>366</v>
      </c>
      <c r="D214" s="184" t="s">
        <v>127</v>
      </c>
      <c r="E214" s="185" t="s">
        <v>367</v>
      </c>
      <c r="F214" s="186" t="s">
        <v>368</v>
      </c>
      <c r="G214" s="187" t="s">
        <v>223</v>
      </c>
      <c r="H214" s="188">
        <v>650</v>
      </c>
      <c r="I214" s="189"/>
      <c r="J214" s="190">
        <f>ROUND(I214*H214,2)</f>
        <v>0</v>
      </c>
      <c r="K214" s="186" t="s">
        <v>131</v>
      </c>
      <c r="L214" s="43"/>
      <c r="M214" s="191" t="s">
        <v>28</v>
      </c>
      <c r="N214" s="192" t="s">
        <v>44</v>
      </c>
      <c r="O214" s="83"/>
      <c r="P214" s="193">
        <f>O214*H214</f>
        <v>0</v>
      </c>
      <c r="Q214" s="193">
        <v>5.1999999999999997E-05</v>
      </c>
      <c r="R214" s="193">
        <f>Q214*H214</f>
        <v>0.033799999999999997</v>
      </c>
      <c r="S214" s="193">
        <v>0</v>
      </c>
      <c r="T214" s="19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5" t="s">
        <v>132</v>
      </c>
      <c r="AT214" s="195" t="s">
        <v>127</v>
      </c>
      <c r="AU214" s="195" t="s">
        <v>73</v>
      </c>
      <c r="AY214" s="16" t="s">
        <v>133</v>
      </c>
      <c r="BE214" s="196">
        <f>IF(N214="základní",J214,0)</f>
        <v>0</v>
      </c>
      <c r="BF214" s="196">
        <f>IF(N214="snížená",J214,0)</f>
        <v>0</v>
      </c>
      <c r="BG214" s="196">
        <f>IF(N214="zákl. přenesená",J214,0)</f>
        <v>0</v>
      </c>
      <c r="BH214" s="196">
        <f>IF(N214="sníž. přenesená",J214,0)</f>
        <v>0</v>
      </c>
      <c r="BI214" s="196">
        <f>IF(N214="nulová",J214,0)</f>
        <v>0</v>
      </c>
      <c r="BJ214" s="16" t="s">
        <v>80</v>
      </c>
      <c r="BK214" s="196">
        <f>ROUND(I214*H214,2)</f>
        <v>0</v>
      </c>
      <c r="BL214" s="16" t="s">
        <v>132</v>
      </c>
      <c r="BM214" s="195" t="s">
        <v>369</v>
      </c>
    </row>
    <row r="215" s="2" customFormat="1">
      <c r="A215" s="37"/>
      <c r="B215" s="38"/>
      <c r="C215" s="39"/>
      <c r="D215" s="197" t="s">
        <v>135</v>
      </c>
      <c r="E215" s="39"/>
      <c r="F215" s="198" t="s">
        <v>370</v>
      </c>
      <c r="G215" s="39"/>
      <c r="H215" s="39"/>
      <c r="I215" s="199"/>
      <c r="J215" s="39"/>
      <c r="K215" s="39"/>
      <c r="L215" s="43"/>
      <c r="M215" s="200"/>
      <c r="N215" s="201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135</v>
      </c>
      <c r="AU215" s="16" t="s">
        <v>73</v>
      </c>
    </row>
    <row r="216" s="2" customFormat="1">
      <c r="A216" s="37"/>
      <c r="B216" s="38"/>
      <c r="C216" s="39"/>
      <c r="D216" s="202" t="s">
        <v>137</v>
      </c>
      <c r="E216" s="39"/>
      <c r="F216" s="203" t="s">
        <v>371</v>
      </c>
      <c r="G216" s="39"/>
      <c r="H216" s="39"/>
      <c r="I216" s="199"/>
      <c r="J216" s="39"/>
      <c r="K216" s="39"/>
      <c r="L216" s="43"/>
      <c r="M216" s="200"/>
      <c r="N216" s="201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137</v>
      </c>
      <c r="AU216" s="16" t="s">
        <v>73</v>
      </c>
    </row>
    <row r="217" s="10" customFormat="1">
      <c r="A217" s="10"/>
      <c r="B217" s="204"/>
      <c r="C217" s="205"/>
      <c r="D217" s="197" t="s">
        <v>161</v>
      </c>
      <c r="E217" s="206" t="s">
        <v>28</v>
      </c>
      <c r="F217" s="207" t="s">
        <v>372</v>
      </c>
      <c r="G217" s="205"/>
      <c r="H217" s="208">
        <v>650</v>
      </c>
      <c r="I217" s="209"/>
      <c r="J217" s="205"/>
      <c r="K217" s="205"/>
      <c r="L217" s="210"/>
      <c r="M217" s="211"/>
      <c r="N217" s="212"/>
      <c r="O217" s="212"/>
      <c r="P217" s="212"/>
      <c r="Q217" s="212"/>
      <c r="R217" s="212"/>
      <c r="S217" s="212"/>
      <c r="T217" s="213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T217" s="214" t="s">
        <v>161</v>
      </c>
      <c r="AU217" s="214" t="s">
        <v>73</v>
      </c>
      <c r="AV217" s="10" t="s">
        <v>82</v>
      </c>
      <c r="AW217" s="10" t="s">
        <v>35</v>
      </c>
      <c r="AX217" s="10" t="s">
        <v>80</v>
      </c>
      <c r="AY217" s="214" t="s">
        <v>133</v>
      </c>
    </row>
    <row r="218" s="2" customFormat="1" ht="21.75" customHeight="1">
      <c r="A218" s="37"/>
      <c r="B218" s="38"/>
      <c r="C218" s="226" t="s">
        <v>373</v>
      </c>
      <c r="D218" s="226" t="s">
        <v>173</v>
      </c>
      <c r="E218" s="227" t="s">
        <v>374</v>
      </c>
      <c r="F218" s="228" t="s">
        <v>375</v>
      </c>
      <c r="G218" s="229" t="s">
        <v>223</v>
      </c>
      <c r="H218" s="230">
        <v>650</v>
      </c>
      <c r="I218" s="231"/>
      <c r="J218" s="232">
        <f>ROUND(I218*H218,2)</f>
        <v>0</v>
      </c>
      <c r="K218" s="228" t="s">
        <v>376</v>
      </c>
      <c r="L218" s="233"/>
      <c r="M218" s="234" t="s">
        <v>28</v>
      </c>
      <c r="N218" s="235" t="s">
        <v>44</v>
      </c>
      <c r="O218" s="83"/>
      <c r="P218" s="193">
        <f>O218*H218</f>
        <v>0</v>
      </c>
      <c r="Q218" s="193">
        <v>0.0035400000000000002</v>
      </c>
      <c r="R218" s="193">
        <f>Q218*H218</f>
        <v>2.3010000000000002</v>
      </c>
      <c r="S218" s="193">
        <v>0</v>
      </c>
      <c r="T218" s="19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5" t="s">
        <v>177</v>
      </c>
      <c r="AT218" s="195" t="s">
        <v>173</v>
      </c>
      <c r="AU218" s="195" t="s">
        <v>73</v>
      </c>
      <c r="AY218" s="16" t="s">
        <v>133</v>
      </c>
      <c r="BE218" s="196">
        <f>IF(N218="základní",J218,0)</f>
        <v>0</v>
      </c>
      <c r="BF218" s="196">
        <f>IF(N218="snížená",J218,0)</f>
        <v>0</v>
      </c>
      <c r="BG218" s="196">
        <f>IF(N218="zákl. přenesená",J218,0)</f>
        <v>0</v>
      </c>
      <c r="BH218" s="196">
        <f>IF(N218="sníž. přenesená",J218,0)</f>
        <v>0</v>
      </c>
      <c r="BI218" s="196">
        <f>IF(N218="nulová",J218,0)</f>
        <v>0</v>
      </c>
      <c r="BJ218" s="16" t="s">
        <v>80</v>
      </c>
      <c r="BK218" s="196">
        <f>ROUND(I218*H218,2)</f>
        <v>0</v>
      </c>
      <c r="BL218" s="16" t="s">
        <v>132</v>
      </c>
      <c r="BM218" s="195" t="s">
        <v>377</v>
      </c>
    </row>
    <row r="219" s="2" customFormat="1">
      <c r="A219" s="37"/>
      <c r="B219" s="38"/>
      <c r="C219" s="39"/>
      <c r="D219" s="197" t="s">
        <v>135</v>
      </c>
      <c r="E219" s="39"/>
      <c r="F219" s="198" t="s">
        <v>378</v>
      </c>
      <c r="G219" s="39"/>
      <c r="H219" s="39"/>
      <c r="I219" s="199"/>
      <c r="J219" s="39"/>
      <c r="K219" s="39"/>
      <c r="L219" s="43"/>
      <c r="M219" s="200"/>
      <c r="N219" s="201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135</v>
      </c>
      <c r="AU219" s="16" t="s">
        <v>73</v>
      </c>
    </row>
    <row r="220" s="12" customFormat="1">
      <c r="A220" s="12"/>
      <c r="B220" s="236"/>
      <c r="C220" s="237"/>
      <c r="D220" s="197" t="s">
        <v>161</v>
      </c>
      <c r="E220" s="238" t="s">
        <v>28</v>
      </c>
      <c r="F220" s="239" t="s">
        <v>379</v>
      </c>
      <c r="G220" s="237"/>
      <c r="H220" s="238" t="s">
        <v>28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45" t="s">
        <v>161</v>
      </c>
      <c r="AU220" s="245" t="s">
        <v>73</v>
      </c>
      <c r="AV220" s="12" t="s">
        <v>80</v>
      </c>
      <c r="AW220" s="12" t="s">
        <v>35</v>
      </c>
      <c r="AX220" s="12" t="s">
        <v>73</v>
      </c>
      <c r="AY220" s="245" t="s">
        <v>133</v>
      </c>
    </row>
    <row r="221" s="10" customFormat="1">
      <c r="A221" s="10"/>
      <c r="B221" s="204"/>
      <c r="C221" s="205"/>
      <c r="D221" s="197" t="s">
        <v>161</v>
      </c>
      <c r="E221" s="206" t="s">
        <v>28</v>
      </c>
      <c r="F221" s="207" t="s">
        <v>380</v>
      </c>
      <c r="G221" s="205"/>
      <c r="H221" s="208">
        <v>650</v>
      </c>
      <c r="I221" s="209"/>
      <c r="J221" s="205"/>
      <c r="K221" s="205"/>
      <c r="L221" s="210"/>
      <c r="M221" s="211"/>
      <c r="N221" s="212"/>
      <c r="O221" s="212"/>
      <c r="P221" s="212"/>
      <c r="Q221" s="212"/>
      <c r="R221" s="212"/>
      <c r="S221" s="212"/>
      <c r="T221" s="213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T221" s="214" t="s">
        <v>161</v>
      </c>
      <c r="AU221" s="214" t="s">
        <v>73</v>
      </c>
      <c r="AV221" s="10" t="s">
        <v>82</v>
      </c>
      <c r="AW221" s="10" t="s">
        <v>35</v>
      </c>
      <c r="AX221" s="10" t="s">
        <v>73</v>
      </c>
      <c r="AY221" s="214" t="s">
        <v>133</v>
      </c>
    </row>
    <row r="222" s="11" customFormat="1">
      <c r="A222" s="11"/>
      <c r="B222" s="215"/>
      <c r="C222" s="216"/>
      <c r="D222" s="197" t="s">
        <v>161</v>
      </c>
      <c r="E222" s="217" t="s">
        <v>28</v>
      </c>
      <c r="F222" s="218" t="s">
        <v>171</v>
      </c>
      <c r="G222" s="216"/>
      <c r="H222" s="219">
        <v>650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T222" s="225" t="s">
        <v>161</v>
      </c>
      <c r="AU222" s="225" t="s">
        <v>73</v>
      </c>
      <c r="AV222" s="11" t="s">
        <v>132</v>
      </c>
      <c r="AW222" s="11" t="s">
        <v>35</v>
      </c>
      <c r="AX222" s="11" t="s">
        <v>80</v>
      </c>
      <c r="AY222" s="225" t="s">
        <v>133</v>
      </c>
    </row>
    <row r="223" s="2" customFormat="1" ht="24.15" customHeight="1">
      <c r="A223" s="37"/>
      <c r="B223" s="38"/>
      <c r="C223" s="184" t="s">
        <v>381</v>
      </c>
      <c r="D223" s="184" t="s">
        <v>127</v>
      </c>
      <c r="E223" s="185" t="s">
        <v>382</v>
      </c>
      <c r="F223" s="186" t="s">
        <v>383</v>
      </c>
      <c r="G223" s="187" t="s">
        <v>223</v>
      </c>
      <c r="H223" s="188">
        <v>430</v>
      </c>
      <c r="I223" s="189"/>
      <c r="J223" s="190">
        <f>ROUND(I223*H223,2)</f>
        <v>0</v>
      </c>
      <c r="K223" s="186" t="s">
        <v>131</v>
      </c>
      <c r="L223" s="43"/>
      <c r="M223" s="191" t="s">
        <v>28</v>
      </c>
      <c r="N223" s="192" t="s">
        <v>44</v>
      </c>
      <c r="O223" s="83"/>
      <c r="P223" s="193">
        <f>O223*H223</f>
        <v>0</v>
      </c>
      <c r="Q223" s="193">
        <v>0.0020823999999999999</v>
      </c>
      <c r="R223" s="193">
        <f>Q223*H223</f>
        <v>0.89543199999999989</v>
      </c>
      <c r="S223" s="193">
        <v>0</v>
      </c>
      <c r="T223" s="19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5" t="s">
        <v>132</v>
      </c>
      <c r="AT223" s="195" t="s">
        <v>127</v>
      </c>
      <c r="AU223" s="195" t="s">
        <v>73</v>
      </c>
      <c r="AY223" s="16" t="s">
        <v>133</v>
      </c>
      <c r="BE223" s="196">
        <f>IF(N223="základní",J223,0)</f>
        <v>0</v>
      </c>
      <c r="BF223" s="196">
        <f>IF(N223="snížená",J223,0)</f>
        <v>0</v>
      </c>
      <c r="BG223" s="196">
        <f>IF(N223="zákl. přenesená",J223,0)</f>
        <v>0</v>
      </c>
      <c r="BH223" s="196">
        <f>IF(N223="sníž. přenesená",J223,0)</f>
        <v>0</v>
      </c>
      <c r="BI223" s="196">
        <f>IF(N223="nulová",J223,0)</f>
        <v>0</v>
      </c>
      <c r="BJ223" s="16" t="s">
        <v>80</v>
      </c>
      <c r="BK223" s="196">
        <f>ROUND(I223*H223,2)</f>
        <v>0</v>
      </c>
      <c r="BL223" s="16" t="s">
        <v>132</v>
      </c>
      <c r="BM223" s="195" t="s">
        <v>384</v>
      </c>
    </row>
    <row r="224" s="2" customFormat="1">
      <c r="A224" s="37"/>
      <c r="B224" s="38"/>
      <c r="C224" s="39"/>
      <c r="D224" s="197" t="s">
        <v>135</v>
      </c>
      <c r="E224" s="39"/>
      <c r="F224" s="198" t="s">
        <v>385</v>
      </c>
      <c r="G224" s="39"/>
      <c r="H224" s="39"/>
      <c r="I224" s="199"/>
      <c r="J224" s="39"/>
      <c r="K224" s="39"/>
      <c r="L224" s="43"/>
      <c r="M224" s="200"/>
      <c r="N224" s="201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135</v>
      </c>
      <c r="AU224" s="16" t="s">
        <v>73</v>
      </c>
    </row>
    <row r="225" s="2" customFormat="1">
      <c r="A225" s="37"/>
      <c r="B225" s="38"/>
      <c r="C225" s="39"/>
      <c r="D225" s="202" t="s">
        <v>137</v>
      </c>
      <c r="E225" s="39"/>
      <c r="F225" s="203" t="s">
        <v>386</v>
      </c>
      <c r="G225" s="39"/>
      <c r="H225" s="39"/>
      <c r="I225" s="199"/>
      <c r="J225" s="39"/>
      <c r="K225" s="39"/>
      <c r="L225" s="43"/>
      <c r="M225" s="200"/>
      <c r="N225" s="201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137</v>
      </c>
      <c r="AU225" s="16" t="s">
        <v>73</v>
      </c>
    </row>
    <row r="226" s="2" customFormat="1" ht="33" customHeight="1">
      <c r="A226" s="37"/>
      <c r="B226" s="38"/>
      <c r="C226" s="184" t="s">
        <v>387</v>
      </c>
      <c r="D226" s="184" t="s">
        <v>127</v>
      </c>
      <c r="E226" s="185" t="s">
        <v>388</v>
      </c>
      <c r="F226" s="186" t="s">
        <v>389</v>
      </c>
      <c r="G226" s="187" t="s">
        <v>390</v>
      </c>
      <c r="H226" s="188">
        <v>32.5</v>
      </c>
      <c r="I226" s="189"/>
      <c r="J226" s="190">
        <f>ROUND(I226*H226,2)</f>
        <v>0</v>
      </c>
      <c r="K226" s="186" t="s">
        <v>131</v>
      </c>
      <c r="L226" s="43"/>
      <c r="M226" s="191" t="s">
        <v>28</v>
      </c>
      <c r="N226" s="192" t="s">
        <v>44</v>
      </c>
      <c r="O226" s="83"/>
      <c r="P226" s="193">
        <f>O226*H226</f>
        <v>0</v>
      </c>
      <c r="Q226" s="193">
        <v>0</v>
      </c>
      <c r="R226" s="193">
        <f>Q226*H226</f>
        <v>0</v>
      </c>
      <c r="S226" s="193">
        <v>0</v>
      </c>
      <c r="T226" s="19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95" t="s">
        <v>132</v>
      </c>
      <c r="AT226" s="195" t="s">
        <v>127</v>
      </c>
      <c r="AU226" s="195" t="s">
        <v>73</v>
      </c>
      <c r="AY226" s="16" t="s">
        <v>133</v>
      </c>
      <c r="BE226" s="196">
        <f>IF(N226="základní",J226,0)</f>
        <v>0</v>
      </c>
      <c r="BF226" s="196">
        <f>IF(N226="snížená",J226,0)</f>
        <v>0</v>
      </c>
      <c r="BG226" s="196">
        <f>IF(N226="zákl. přenesená",J226,0)</f>
        <v>0</v>
      </c>
      <c r="BH226" s="196">
        <f>IF(N226="sníž. přenesená",J226,0)</f>
        <v>0</v>
      </c>
      <c r="BI226" s="196">
        <f>IF(N226="nulová",J226,0)</f>
        <v>0</v>
      </c>
      <c r="BJ226" s="16" t="s">
        <v>80</v>
      </c>
      <c r="BK226" s="196">
        <f>ROUND(I226*H226,2)</f>
        <v>0</v>
      </c>
      <c r="BL226" s="16" t="s">
        <v>132</v>
      </c>
      <c r="BM226" s="195" t="s">
        <v>391</v>
      </c>
    </row>
    <row r="227" s="2" customFormat="1">
      <c r="A227" s="37"/>
      <c r="B227" s="38"/>
      <c r="C227" s="39"/>
      <c r="D227" s="197" t="s">
        <v>135</v>
      </c>
      <c r="E227" s="39"/>
      <c r="F227" s="198" t="s">
        <v>392</v>
      </c>
      <c r="G227" s="39"/>
      <c r="H227" s="39"/>
      <c r="I227" s="199"/>
      <c r="J227" s="39"/>
      <c r="K227" s="39"/>
      <c r="L227" s="43"/>
      <c r="M227" s="200"/>
      <c r="N227" s="201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135</v>
      </c>
      <c r="AU227" s="16" t="s">
        <v>73</v>
      </c>
    </row>
    <row r="228" s="2" customFormat="1">
      <c r="A228" s="37"/>
      <c r="B228" s="38"/>
      <c r="C228" s="39"/>
      <c r="D228" s="202" t="s">
        <v>137</v>
      </c>
      <c r="E228" s="39"/>
      <c r="F228" s="203" t="s">
        <v>393</v>
      </c>
      <c r="G228" s="39"/>
      <c r="H228" s="39"/>
      <c r="I228" s="199"/>
      <c r="J228" s="39"/>
      <c r="K228" s="39"/>
      <c r="L228" s="43"/>
      <c r="M228" s="200"/>
      <c r="N228" s="201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137</v>
      </c>
      <c r="AU228" s="16" t="s">
        <v>73</v>
      </c>
    </row>
    <row r="229" s="10" customFormat="1">
      <c r="A229" s="10"/>
      <c r="B229" s="204"/>
      <c r="C229" s="205"/>
      <c r="D229" s="197" t="s">
        <v>161</v>
      </c>
      <c r="E229" s="206" t="s">
        <v>28</v>
      </c>
      <c r="F229" s="207" t="s">
        <v>394</v>
      </c>
      <c r="G229" s="205"/>
      <c r="H229" s="208">
        <v>32.5</v>
      </c>
      <c r="I229" s="209"/>
      <c r="J229" s="205"/>
      <c r="K229" s="205"/>
      <c r="L229" s="210"/>
      <c r="M229" s="211"/>
      <c r="N229" s="212"/>
      <c r="O229" s="212"/>
      <c r="P229" s="212"/>
      <c r="Q229" s="212"/>
      <c r="R229" s="212"/>
      <c r="S229" s="212"/>
      <c r="T229" s="213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T229" s="214" t="s">
        <v>161</v>
      </c>
      <c r="AU229" s="214" t="s">
        <v>73</v>
      </c>
      <c r="AV229" s="10" t="s">
        <v>82</v>
      </c>
      <c r="AW229" s="10" t="s">
        <v>35</v>
      </c>
      <c r="AX229" s="10" t="s">
        <v>80</v>
      </c>
      <c r="AY229" s="214" t="s">
        <v>133</v>
      </c>
    </row>
    <row r="230" s="2" customFormat="1" ht="33" customHeight="1">
      <c r="A230" s="37"/>
      <c r="B230" s="38"/>
      <c r="C230" s="184" t="s">
        <v>395</v>
      </c>
      <c r="D230" s="184" t="s">
        <v>127</v>
      </c>
      <c r="E230" s="185" t="s">
        <v>396</v>
      </c>
      <c r="F230" s="186" t="s">
        <v>397</v>
      </c>
      <c r="G230" s="187" t="s">
        <v>390</v>
      </c>
      <c r="H230" s="188">
        <v>6.5</v>
      </c>
      <c r="I230" s="189"/>
      <c r="J230" s="190">
        <f>ROUND(I230*H230,2)</f>
        <v>0</v>
      </c>
      <c r="K230" s="186" t="s">
        <v>131</v>
      </c>
      <c r="L230" s="43"/>
      <c r="M230" s="191" t="s">
        <v>28</v>
      </c>
      <c r="N230" s="192" t="s">
        <v>44</v>
      </c>
      <c r="O230" s="83"/>
      <c r="P230" s="193">
        <f>O230*H230</f>
        <v>0</v>
      </c>
      <c r="Q230" s="193">
        <v>0</v>
      </c>
      <c r="R230" s="193">
        <f>Q230*H230</f>
        <v>0</v>
      </c>
      <c r="S230" s="193">
        <v>0</v>
      </c>
      <c r="T230" s="19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5" t="s">
        <v>132</v>
      </c>
      <c r="AT230" s="195" t="s">
        <v>127</v>
      </c>
      <c r="AU230" s="195" t="s">
        <v>73</v>
      </c>
      <c r="AY230" s="16" t="s">
        <v>133</v>
      </c>
      <c r="BE230" s="196">
        <f>IF(N230="základní",J230,0)</f>
        <v>0</v>
      </c>
      <c r="BF230" s="196">
        <f>IF(N230="snížená",J230,0)</f>
        <v>0</v>
      </c>
      <c r="BG230" s="196">
        <f>IF(N230="zákl. přenesená",J230,0)</f>
        <v>0</v>
      </c>
      <c r="BH230" s="196">
        <f>IF(N230="sníž. přenesená",J230,0)</f>
        <v>0</v>
      </c>
      <c r="BI230" s="196">
        <f>IF(N230="nulová",J230,0)</f>
        <v>0</v>
      </c>
      <c r="BJ230" s="16" t="s">
        <v>80</v>
      </c>
      <c r="BK230" s="196">
        <f>ROUND(I230*H230,2)</f>
        <v>0</v>
      </c>
      <c r="BL230" s="16" t="s">
        <v>132</v>
      </c>
      <c r="BM230" s="195" t="s">
        <v>398</v>
      </c>
    </row>
    <row r="231" s="2" customFormat="1">
      <c r="A231" s="37"/>
      <c r="B231" s="38"/>
      <c r="C231" s="39"/>
      <c r="D231" s="197" t="s">
        <v>135</v>
      </c>
      <c r="E231" s="39"/>
      <c r="F231" s="198" t="s">
        <v>399</v>
      </c>
      <c r="G231" s="39"/>
      <c r="H231" s="39"/>
      <c r="I231" s="199"/>
      <c r="J231" s="39"/>
      <c r="K231" s="39"/>
      <c r="L231" s="43"/>
      <c r="M231" s="200"/>
      <c r="N231" s="201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135</v>
      </c>
      <c r="AU231" s="16" t="s">
        <v>73</v>
      </c>
    </row>
    <row r="232" s="2" customFormat="1">
      <c r="A232" s="37"/>
      <c r="B232" s="38"/>
      <c r="C232" s="39"/>
      <c r="D232" s="202" t="s">
        <v>137</v>
      </c>
      <c r="E232" s="39"/>
      <c r="F232" s="203" t="s">
        <v>400</v>
      </c>
      <c r="G232" s="39"/>
      <c r="H232" s="39"/>
      <c r="I232" s="199"/>
      <c r="J232" s="39"/>
      <c r="K232" s="39"/>
      <c r="L232" s="43"/>
      <c r="M232" s="200"/>
      <c r="N232" s="201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137</v>
      </c>
      <c r="AU232" s="16" t="s">
        <v>73</v>
      </c>
    </row>
    <row r="233" s="10" customFormat="1">
      <c r="A233" s="10"/>
      <c r="B233" s="204"/>
      <c r="C233" s="205"/>
      <c r="D233" s="197" t="s">
        <v>161</v>
      </c>
      <c r="E233" s="206" t="s">
        <v>28</v>
      </c>
      <c r="F233" s="207" t="s">
        <v>401</v>
      </c>
      <c r="G233" s="205"/>
      <c r="H233" s="208">
        <v>6.5</v>
      </c>
      <c r="I233" s="209"/>
      <c r="J233" s="205"/>
      <c r="K233" s="205"/>
      <c r="L233" s="210"/>
      <c r="M233" s="211"/>
      <c r="N233" s="212"/>
      <c r="O233" s="212"/>
      <c r="P233" s="212"/>
      <c r="Q233" s="212"/>
      <c r="R233" s="212"/>
      <c r="S233" s="212"/>
      <c r="T233" s="213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T233" s="214" t="s">
        <v>161</v>
      </c>
      <c r="AU233" s="214" t="s">
        <v>73</v>
      </c>
      <c r="AV233" s="10" t="s">
        <v>82</v>
      </c>
      <c r="AW233" s="10" t="s">
        <v>35</v>
      </c>
      <c r="AX233" s="10" t="s">
        <v>80</v>
      </c>
      <c r="AY233" s="214" t="s">
        <v>133</v>
      </c>
    </row>
    <row r="234" s="2" customFormat="1" ht="24.15" customHeight="1">
      <c r="A234" s="37"/>
      <c r="B234" s="38"/>
      <c r="C234" s="184" t="s">
        <v>402</v>
      </c>
      <c r="D234" s="184" t="s">
        <v>127</v>
      </c>
      <c r="E234" s="185" t="s">
        <v>403</v>
      </c>
      <c r="F234" s="186" t="s">
        <v>404</v>
      </c>
      <c r="G234" s="187" t="s">
        <v>130</v>
      </c>
      <c r="H234" s="188">
        <v>2477</v>
      </c>
      <c r="I234" s="189"/>
      <c r="J234" s="190">
        <f>ROUND(I234*H234,2)</f>
        <v>0</v>
      </c>
      <c r="K234" s="186" t="s">
        <v>131</v>
      </c>
      <c r="L234" s="43"/>
      <c r="M234" s="191" t="s">
        <v>28</v>
      </c>
      <c r="N234" s="192" t="s">
        <v>44</v>
      </c>
      <c r="O234" s="83"/>
      <c r="P234" s="193">
        <f>O234*H234</f>
        <v>0</v>
      </c>
      <c r="Q234" s="193">
        <v>0</v>
      </c>
      <c r="R234" s="193">
        <f>Q234*H234</f>
        <v>0</v>
      </c>
      <c r="S234" s="193">
        <v>0</v>
      </c>
      <c r="T234" s="19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5" t="s">
        <v>132</v>
      </c>
      <c r="AT234" s="195" t="s">
        <v>127</v>
      </c>
      <c r="AU234" s="195" t="s">
        <v>73</v>
      </c>
      <c r="AY234" s="16" t="s">
        <v>133</v>
      </c>
      <c r="BE234" s="196">
        <f>IF(N234="základní",J234,0)</f>
        <v>0</v>
      </c>
      <c r="BF234" s="196">
        <f>IF(N234="snížená",J234,0)</f>
        <v>0</v>
      </c>
      <c r="BG234" s="196">
        <f>IF(N234="zákl. přenesená",J234,0)</f>
        <v>0</v>
      </c>
      <c r="BH234" s="196">
        <f>IF(N234="sníž. přenesená",J234,0)</f>
        <v>0</v>
      </c>
      <c r="BI234" s="196">
        <f>IF(N234="nulová",J234,0)</f>
        <v>0</v>
      </c>
      <c r="BJ234" s="16" t="s">
        <v>80</v>
      </c>
      <c r="BK234" s="196">
        <f>ROUND(I234*H234,2)</f>
        <v>0</v>
      </c>
      <c r="BL234" s="16" t="s">
        <v>132</v>
      </c>
      <c r="BM234" s="195" t="s">
        <v>405</v>
      </c>
    </row>
    <row r="235" s="2" customFormat="1">
      <c r="A235" s="37"/>
      <c r="B235" s="38"/>
      <c r="C235" s="39"/>
      <c r="D235" s="197" t="s">
        <v>135</v>
      </c>
      <c r="E235" s="39"/>
      <c r="F235" s="198" t="s">
        <v>406</v>
      </c>
      <c r="G235" s="39"/>
      <c r="H235" s="39"/>
      <c r="I235" s="199"/>
      <c r="J235" s="39"/>
      <c r="K235" s="39"/>
      <c r="L235" s="43"/>
      <c r="M235" s="200"/>
      <c r="N235" s="201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135</v>
      </c>
      <c r="AU235" s="16" t="s">
        <v>73</v>
      </c>
    </row>
    <row r="236" s="2" customFormat="1">
      <c r="A236" s="37"/>
      <c r="B236" s="38"/>
      <c r="C236" s="39"/>
      <c r="D236" s="202" t="s">
        <v>137</v>
      </c>
      <c r="E236" s="39"/>
      <c r="F236" s="203" t="s">
        <v>407</v>
      </c>
      <c r="G236" s="39"/>
      <c r="H236" s="39"/>
      <c r="I236" s="199"/>
      <c r="J236" s="39"/>
      <c r="K236" s="39"/>
      <c r="L236" s="43"/>
      <c r="M236" s="200"/>
      <c r="N236" s="201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137</v>
      </c>
      <c r="AU236" s="16" t="s">
        <v>73</v>
      </c>
    </row>
    <row r="237" s="2" customFormat="1" ht="16.5" customHeight="1">
      <c r="A237" s="37"/>
      <c r="B237" s="38"/>
      <c r="C237" s="226" t="s">
        <v>408</v>
      </c>
      <c r="D237" s="226" t="s">
        <v>173</v>
      </c>
      <c r="E237" s="227" t="s">
        <v>409</v>
      </c>
      <c r="F237" s="228" t="s">
        <v>410</v>
      </c>
      <c r="G237" s="229" t="s">
        <v>411</v>
      </c>
      <c r="H237" s="230">
        <v>247.69999999999999</v>
      </c>
      <c r="I237" s="231"/>
      <c r="J237" s="232">
        <f>ROUND(I237*H237,2)</f>
        <v>0</v>
      </c>
      <c r="K237" s="228" t="s">
        <v>28</v>
      </c>
      <c r="L237" s="233"/>
      <c r="M237" s="234" t="s">
        <v>28</v>
      </c>
      <c r="N237" s="235" t="s">
        <v>44</v>
      </c>
      <c r="O237" s="83"/>
      <c r="P237" s="193">
        <f>O237*H237</f>
        <v>0</v>
      </c>
      <c r="Q237" s="193">
        <v>0.20000000000000001</v>
      </c>
      <c r="R237" s="193">
        <f>Q237*H237</f>
        <v>49.539999999999999</v>
      </c>
      <c r="S237" s="193">
        <v>0</v>
      </c>
      <c r="T237" s="194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95" t="s">
        <v>177</v>
      </c>
      <c r="AT237" s="195" t="s">
        <v>173</v>
      </c>
      <c r="AU237" s="195" t="s">
        <v>73</v>
      </c>
      <c r="AY237" s="16" t="s">
        <v>133</v>
      </c>
      <c r="BE237" s="196">
        <f>IF(N237="základní",J237,0)</f>
        <v>0</v>
      </c>
      <c r="BF237" s="196">
        <f>IF(N237="snížená",J237,0)</f>
        <v>0</v>
      </c>
      <c r="BG237" s="196">
        <f>IF(N237="zákl. přenesená",J237,0)</f>
        <v>0</v>
      </c>
      <c r="BH237" s="196">
        <f>IF(N237="sníž. přenesená",J237,0)</f>
        <v>0</v>
      </c>
      <c r="BI237" s="196">
        <f>IF(N237="nulová",J237,0)</f>
        <v>0</v>
      </c>
      <c r="BJ237" s="16" t="s">
        <v>80</v>
      </c>
      <c r="BK237" s="196">
        <f>ROUND(I237*H237,2)</f>
        <v>0</v>
      </c>
      <c r="BL237" s="16" t="s">
        <v>132</v>
      </c>
      <c r="BM237" s="195" t="s">
        <v>412</v>
      </c>
    </row>
    <row r="238" s="2" customFormat="1">
      <c r="A238" s="37"/>
      <c r="B238" s="38"/>
      <c r="C238" s="39"/>
      <c r="D238" s="197" t="s">
        <v>135</v>
      </c>
      <c r="E238" s="39"/>
      <c r="F238" s="198" t="s">
        <v>413</v>
      </c>
      <c r="G238" s="39"/>
      <c r="H238" s="39"/>
      <c r="I238" s="199"/>
      <c r="J238" s="39"/>
      <c r="K238" s="39"/>
      <c r="L238" s="43"/>
      <c r="M238" s="200"/>
      <c r="N238" s="201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135</v>
      </c>
      <c r="AU238" s="16" t="s">
        <v>73</v>
      </c>
    </row>
    <row r="239" s="10" customFormat="1">
      <c r="A239" s="10"/>
      <c r="B239" s="204"/>
      <c r="C239" s="205"/>
      <c r="D239" s="197" t="s">
        <v>161</v>
      </c>
      <c r="E239" s="206" t="s">
        <v>28</v>
      </c>
      <c r="F239" s="207" t="s">
        <v>414</v>
      </c>
      <c r="G239" s="205"/>
      <c r="H239" s="208">
        <v>247.69999999999999</v>
      </c>
      <c r="I239" s="209"/>
      <c r="J239" s="205"/>
      <c r="K239" s="205"/>
      <c r="L239" s="210"/>
      <c r="M239" s="211"/>
      <c r="N239" s="212"/>
      <c r="O239" s="212"/>
      <c r="P239" s="212"/>
      <c r="Q239" s="212"/>
      <c r="R239" s="212"/>
      <c r="S239" s="212"/>
      <c r="T239" s="213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T239" s="214" t="s">
        <v>161</v>
      </c>
      <c r="AU239" s="214" t="s">
        <v>73</v>
      </c>
      <c r="AV239" s="10" t="s">
        <v>82</v>
      </c>
      <c r="AW239" s="10" t="s">
        <v>35</v>
      </c>
      <c r="AX239" s="10" t="s">
        <v>80</v>
      </c>
      <c r="AY239" s="214" t="s">
        <v>133</v>
      </c>
    </row>
    <row r="240" s="2" customFormat="1" ht="16.5" customHeight="1">
      <c r="A240" s="37"/>
      <c r="B240" s="38"/>
      <c r="C240" s="184" t="s">
        <v>415</v>
      </c>
      <c r="D240" s="184" t="s">
        <v>127</v>
      </c>
      <c r="E240" s="185" t="s">
        <v>416</v>
      </c>
      <c r="F240" s="186" t="s">
        <v>417</v>
      </c>
      <c r="G240" s="187" t="s">
        <v>411</v>
      </c>
      <c r="H240" s="188">
        <v>54.340000000000003</v>
      </c>
      <c r="I240" s="189"/>
      <c r="J240" s="190">
        <f>ROUND(I240*H240,2)</f>
        <v>0</v>
      </c>
      <c r="K240" s="186" t="s">
        <v>131</v>
      </c>
      <c r="L240" s="43"/>
      <c r="M240" s="191" t="s">
        <v>28</v>
      </c>
      <c r="N240" s="192" t="s">
        <v>44</v>
      </c>
      <c r="O240" s="83"/>
      <c r="P240" s="193">
        <f>O240*H240</f>
        <v>0</v>
      </c>
      <c r="Q240" s="193">
        <v>0</v>
      </c>
      <c r="R240" s="193">
        <f>Q240*H240</f>
        <v>0</v>
      </c>
      <c r="S240" s="193">
        <v>0</v>
      </c>
      <c r="T240" s="19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5" t="s">
        <v>132</v>
      </c>
      <c r="AT240" s="195" t="s">
        <v>127</v>
      </c>
      <c r="AU240" s="195" t="s">
        <v>73</v>
      </c>
      <c r="AY240" s="16" t="s">
        <v>133</v>
      </c>
      <c r="BE240" s="196">
        <f>IF(N240="základní",J240,0)</f>
        <v>0</v>
      </c>
      <c r="BF240" s="196">
        <f>IF(N240="snížená",J240,0)</f>
        <v>0</v>
      </c>
      <c r="BG240" s="196">
        <f>IF(N240="zákl. přenesená",J240,0)</f>
        <v>0</v>
      </c>
      <c r="BH240" s="196">
        <f>IF(N240="sníž. přenesená",J240,0)</f>
        <v>0</v>
      </c>
      <c r="BI240" s="196">
        <f>IF(N240="nulová",J240,0)</f>
        <v>0</v>
      </c>
      <c r="BJ240" s="16" t="s">
        <v>80</v>
      </c>
      <c r="BK240" s="196">
        <f>ROUND(I240*H240,2)</f>
        <v>0</v>
      </c>
      <c r="BL240" s="16" t="s">
        <v>132</v>
      </c>
      <c r="BM240" s="195" t="s">
        <v>418</v>
      </c>
    </row>
    <row r="241" s="2" customFormat="1">
      <c r="A241" s="37"/>
      <c r="B241" s="38"/>
      <c r="C241" s="39"/>
      <c r="D241" s="197" t="s">
        <v>135</v>
      </c>
      <c r="E241" s="39"/>
      <c r="F241" s="198" t="s">
        <v>419</v>
      </c>
      <c r="G241" s="39"/>
      <c r="H241" s="39"/>
      <c r="I241" s="199"/>
      <c r="J241" s="39"/>
      <c r="K241" s="39"/>
      <c r="L241" s="43"/>
      <c r="M241" s="200"/>
      <c r="N241" s="201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135</v>
      </c>
      <c r="AU241" s="16" t="s">
        <v>73</v>
      </c>
    </row>
    <row r="242" s="2" customFormat="1">
      <c r="A242" s="37"/>
      <c r="B242" s="38"/>
      <c r="C242" s="39"/>
      <c r="D242" s="202" t="s">
        <v>137</v>
      </c>
      <c r="E242" s="39"/>
      <c r="F242" s="203" t="s">
        <v>420</v>
      </c>
      <c r="G242" s="39"/>
      <c r="H242" s="39"/>
      <c r="I242" s="199"/>
      <c r="J242" s="39"/>
      <c r="K242" s="39"/>
      <c r="L242" s="43"/>
      <c r="M242" s="200"/>
      <c r="N242" s="201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137</v>
      </c>
      <c r="AU242" s="16" t="s">
        <v>73</v>
      </c>
    </row>
    <row r="243" s="10" customFormat="1">
      <c r="A243" s="10"/>
      <c r="B243" s="204"/>
      <c r="C243" s="205"/>
      <c r="D243" s="197" t="s">
        <v>161</v>
      </c>
      <c r="E243" s="206" t="s">
        <v>28</v>
      </c>
      <c r="F243" s="207" t="s">
        <v>421</v>
      </c>
      <c r="G243" s="205"/>
      <c r="H243" s="208">
        <v>54.340000000000003</v>
      </c>
      <c r="I243" s="209"/>
      <c r="J243" s="205"/>
      <c r="K243" s="205"/>
      <c r="L243" s="210"/>
      <c r="M243" s="211"/>
      <c r="N243" s="212"/>
      <c r="O243" s="212"/>
      <c r="P243" s="212"/>
      <c r="Q243" s="212"/>
      <c r="R243" s="212"/>
      <c r="S243" s="212"/>
      <c r="T243" s="213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T243" s="214" t="s">
        <v>161</v>
      </c>
      <c r="AU243" s="214" t="s">
        <v>73</v>
      </c>
      <c r="AV243" s="10" t="s">
        <v>82</v>
      </c>
      <c r="AW243" s="10" t="s">
        <v>35</v>
      </c>
      <c r="AX243" s="10" t="s">
        <v>80</v>
      </c>
      <c r="AY243" s="214" t="s">
        <v>133</v>
      </c>
    </row>
    <row r="244" s="2" customFormat="1" ht="21.75" customHeight="1">
      <c r="A244" s="37"/>
      <c r="B244" s="38"/>
      <c r="C244" s="184" t="s">
        <v>422</v>
      </c>
      <c r="D244" s="184" t="s">
        <v>127</v>
      </c>
      <c r="E244" s="185" t="s">
        <v>423</v>
      </c>
      <c r="F244" s="186" t="s">
        <v>424</v>
      </c>
      <c r="G244" s="187" t="s">
        <v>411</v>
      </c>
      <c r="H244" s="188">
        <v>54.340000000000003</v>
      </c>
      <c r="I244" s="189"/>
      <c r="J244" s="190">
        <f>ROUND(I244*H244,2)</f>
        <v>0</v>
      </c>
      <c r="K244" s="186" t="s">
        <v>131</v>
      </c>
      <c r="L244" s="43"/>
      <c r="M244" s="191" t="s">
        <v>28</v>
      </c>
      <c r="N244" s="192" t="s">
        <v>44</v>
      </c>
      <c r="O244" s="83"/>
      <c r="P244" s="193">
        <f>O244*H244</f>
        <v>0</v>
      </c>
      <c r="Q244" s="193">
        <v>0</v>
      </c>
      <c r="R244" s="193">
        <f>Q244*H244</f>
        <v>0</v>
      </c>
      <c r="S244" s="193">
        <v>0</v>
      </c>
      <c r="T244" s="194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5" t="s">
        <v>132</v>
      </c>
      <c r="AT244" s="195" t="s">
        <v>127</v>
      </c>
      <c r="AU244" s="195" t="s">
        <v>73</v>
      </c>
      <c r="AY244" s="16" t="s">
        <v>133</v>
      </c>
      <c r="BE244" s="196">
        <f>IF(N244="základní",J244,0)</f>
        <v>0</v>
      </c>
      <c r="BF244" s="196">
        <f>IF(N244="snížená",J244,0)</f>
        <v>0</v>
      </c>
      <c r="BG244" s="196">
        <f>IF(N244="zákl. přenesená",J244,0)</f>
        <v>0</v>
      </c>
      <c r="BH244" s="196">
        <f>IF(N244="sníž. přenesená",J244,0)</f>
        <v>0</v>
      </c>
      <c r="BI244" s="196">
        <f>IF(N244="nulová",J244,0)</f>
        <v>0</v>
      </c>
      <c r="BJ244" s="16" t="s">
        <v>80</v>
      </c>
      <c r="BK244" s="196">
        <f>ROUND(I244*H244,2)</f>
        <v>0</v>
      </c>
      <c r="BL244" s="16" t="s">
        <v>132</v>
      </c>
      <c r="BM244" s="195" t="s">
        <v>425</v>
      </c>
    </row>
    <row r="245" s="2" customFormat="1">
      <c r="A245" s="37"/>
      <c r="B245" s="38"/>
      <c r="C245" s="39"/>
      <c r="D245" s="197" t="s">
        <v>135</v>
      </c>
      <c r="E245" s="39"/>
      <c r="F245" s="198" t="s">
        <v>426</v>
      </c>
      <c r="G245" s="39"/>
      <c r="H245" s="39"/>
      <c r="I245" s="199"/>
      <c r="J245" s="39"/>
      <c r="K245" s="39"/>
      <c r="L245" s="43"/>
      <c r="M245" s="200"/>
      <c r="N245" s="201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135</v>
      </c>
      <c r="AU245" s="16" t="s">
        <v>73</v>
      </c>
    </row>
    <row r="246" s="2" customFormat="1">
      <c r="A246" s="37"/>
      <c r="B246" s="38"/>
      <c r="C246" s="39"/>
      <c r="D246" s="202" t="s">
        <v>137</v>
      </c>
      <c r="E246" s="39"/>
      <c r="F246" s="203" t="s">
        <v>427</v>
      </c>
      <c r="G246" s="39"/>
      <c r="H246" s="39"/>
      <c r="I246" s="199"/>
      <c r="J246" s="39"/>
      <c r="K246" s="39"/>
      <c r="L246" s="43"/>
      <c r="M246" s="200"/>
      <c r="N246" s="201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137</v>
      </c>
      <c r="AU246" s="16" t="s">
        <v>73</v>
      </c>
    </row>
    <row r="247" s="2" customFormat="1" ht="24.15" customHeight="1">
      <c r="A247" s="37"/>
      <c r="B247" s="38"/>
      <c r="C247" s="184" t="s">
        <v>428</v>
      </c>
      <c r="D247" s="184" t="s">
        <v>127</v>
      </c>
      <c r="E247" s="185" t="s">
        <v>429</v>
      </c>
      <c r="F247" s="186" t="s">
        <v>430</v>
      </c>
      <c r="G247" s="187" t="s">
        <v>411</v>
      </c>
      <c r="H247" s="188">
        <v>163.02000000000001</v>
      </c>
      <c r="I247" s="189"/>
      <c r="J247" s="190">
        <f>ROUND(I247*H247,2)</f>
        <v>0</v>
      </c>
      <c r="K247" s="186" t="s">
        <v>131</v>
      </c>
      <c r="L247" s="43"/>
      <c r="M247" s="191" t="s">
        <v>28</v>
      </c>
      <c r="N247" s="192" t="s">
        <v>44</v>
      </c>
      <c r="O247" s="83"/>
      <c r="P247" s="193">
        <f>O247*H247</f>
        <v>0</v>
      </c>
      <c r="Q247" s="193">
        <v>0</v>
      </c>
      <c r="R247" s="193">
        <f>Q247*H247</f>
        <v>0</v>
      </c>
      <c r="S247" s="193">
        <v>0</v>
      </c>
      <c r="T247" s="194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95" t="s">
        <v>132</v>
      </c>
      <c r="AT247" s="195" t="s">
        <v>127</v>
      </c>
      <c r="AU247" s="195" t="s">
        <v>73</v>
      </c>
      <c r="AY247" s="16" t="s">
        <v>133</v>
      </c>
      <c r="BE247" s="196">
        <f>IF(N247="základní",J247,0)</f>
        <v>0</v>
      </c>
      <c r="BF247" s="196">
        <f>IF(N247="snížená",J247,0)</f>
        <v>0</v>
      </c>
      <c r="BG247" s="196">
        <f>IF(N247="zákl. přenesená",J247,0)</f>
        <v>0</v>
      </c>
      <c r="BH247" s="196">
        <f>IF(N247="sníž. přenesená",J247,0)</f>
        <v>0</v>
      </c>
      <c r="BI247" s="196">
        <f>IF(N247="nulová",J247,0)</f>
        <v>0</v>
      </c>
      <c r="BJ247" s="16" t="s">
        <v>80</v>
      </c>
      <c r="BK247" s="196">
        <f>ROUND(I247*H247,2)</f>
        <v>0</v>
      </c>
      <c r="BL247" s="16" t="s">
        <v>132</v>
      </c>
      <c r="BM247" s="195" t="s">
        <v>431</v>
      </c>
    </row>
    <row r="248" s="2" customFormat="1">
      <c r="A248" s="37"/>
      <c r="B248" s="38"/>
      <c r="C248" s="39"/>
      <c r="D248" s="197" t="s">
        <v>135</v>
      </c>
      <c r="E248" s="39"/>
      <c r="F248" s="198" t="s">
        <v>432</v>
      </c>
      <c r="G248" s="39"/>
      <c r="H248" s="39"/>
      <c r="I248" s="199"/>
      <c r="J248" s="39"/>
      <c r="K248" s="39"/>
      <c r="L248" s="43"/>
      <c r="M248" s="200"/>
      <c r="N248" s="201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135</v>
      </c>
      <c r="AU248" s="16" t="s">
        <v>73</v>
      </c>
    </row>
    <row r="249" s="2" customFormat="1">
      <c r="A249" s="37"/>
      <c r="B249" s="38"/>
      <c r="C249" s="39"/>
      <c r="D249" s="202" t="s">
        <v>137</v>
      </c>
      <c r="E249" s="39"/>
      <c r="F249" s="203" t="s">
        <v>433</v>
      </c>
      <c r="G249" s="39"/>
      <c r="H249" s="39"/>
      <c r="I249" s="199"/>
      <c r="J249" s="39"/>
      <c r="K249" s="39"/>
      <c r="L249" s="43"/>
      <c r="M249" s="200"/>
      <c r="N249" s="201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137</v>
      </c>
      <c r="AU249" s="16" t="s">
        <v>73</v>
      </c>
    </row>
    <row r="250" s="10" customFormat="1">
      <c r="A250" s="10"/>
      <c r="B250" s="204"/>
      <c r="C250" s="205"/>
      <c r="D250" s="197" t="s">
        <v>161</v>
      </c>
      <c r="E250" s="206" t="s">
        <v>28</v>
      </c>
      <c r="F250" s="207" t="s">
        <v>434</v>
      </c>
      <c r="G250" s="205"/>
      <c r="H250" s="208">
        <v>163.02000000000001</v>
      </c>
      <c r="I250" s="209"/>
      <c r="J250" s="205"/>
      <c r="K250" s="205"/>
      <c r="L250" s="210"/>
      <c r="M250" s="211"/>
      <c r="N250" s="212"/>
      <c r="O250" s="212"/>
      <c r="P250" s="212"/>
      <c r="Q250" s="212"/>
      <c r="R250" s="212"/>
      <c r="S250" s="212"/>
      <c r="T250" s="213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T250" s="214" t="s">
        <v>161</v>
      </c>
      <c r="AU250" s="214" t="s">
        <v>73</v>
      </c>
      <c r="AV250" s="10" t="s">
        <v>82</v>
      </c>
      <c r="AW250" s="10" t="s">
        <v>35</v>
      </c>
      <c r="AX250" s="10" t="s">
        <v>80</v>
      </c>
      <c r="AY250" s="214" t="s">
        <v>133</v>
      </c>
    </row>
    <row r="251" s="2" customFormat="1" ht="16.5" customHeight="1">
      <c r="A251" s="37"/>
      <c r="B251" s="38"/>
      <c r="C251" s="184" t="s">
        <v>435</v>
      </c>
      <c r="D251" s="184" t="s">
        <v>127</v>
      </c>
      <c r="E251" s="185" t="s">
        <v>436</v>
      </c>
      <c r="F251" s="186" t="s">
        <v>437</v>
      </c>
      <c r="G251" s="187" t="s">
        <v>438</v>
      </c>
      <c r="H251" s="188">
        <v>630</v>
      </c>
      <c r="I251" s="189"/>
      <c r="J251" s="190">
        <f>ROUND(I251*H251,2)</f>
        <v>0</v>
      </c>
      <c r="K251" s="186" t="s">
        <v>28</v>
      </c>
      <c r="L251" s="43"/>
      <c r="M251" s="191" t="s">
        <v>28</v>
      </c>
      <c r="N251" s="192" t="s">
        <v>44</v>
      </c>
      <c r="O251" s="83"/>
      <c r="P251" s="193">
        <f>O251*H251</f>
        <v>0</v>
      </c>
      <c r="Q251" s="193">
        <v>0.0068199999999999997</v>
      </c>
      <c r="R251" s="193">
        <f>Q251*H251</f>
        <v>4.2965999999999998</v>
      </c>
      <c r="S251" s="193">
        <v>0</v>
      </c>
      <c r="T251" s="19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5" t="s">
        <v>132</v>
      </c>
      <c r="AT251" s="195" t="s">
        <v>127</v>
      </c>
      <c r="AU251" s="195" t="s">
        <v>73</v>
      </c>
      <c r="AY251" s="16" t="s">
        <v>133</v>
      </c>
      <c r="BE251" s="196">
        <f>IF(N251="základní",J251,0)</f>
        <v>0</v>
      </c>
      <c r="BF251" s="196">
        <f>IF(N251="snížená",J251,0)</f>
        <v>0</v>
      </c>
      <c r="BG251" s="196">
        <f>IF(N251="zákl. přenesená",J251,0)</f>
        <v>0</v>
      </c>
      <c r="BH251" s="196">
        <f>IF(N251="sníž. přenesená",J251,0)</f>
        <v>0</v>
      </c>
      <c r="BI251" s="196">
        <f>IF(N251="nulová",J251,0)</f>
        <v>0</v>
      </c>
      <c r="BJ251" s="16" t="s">
        <v>80</v>
      </c>
      <c r="BK251" s="196">
        <f>ROUND(I251*H251,2)</f>
        <v>0</v>
      </c>
      <c r="BL251" s="16" t="s">
        <v>132</v>
      </c>
      <c r="BM251" s="195" t="s">
        <v>439</v>
      </c>
    </row>
    <row r="252" s="2" customFormat="1">
      <c r="A252" s="37"/>
      <c r="B252" s="38"/>
      <c r="C252" s="39"/>
      <c r="D252" s="197" t="s">
        <v>135</v>
      </c>
      <c r="E252" s="39"/>
      <c r="F252" s="198" t="s">
        <v>440</v>
      </c>
      <c r="G252" s="39"/>
      <c r="H252" s="39"/>
      <c r="I252" s="199"/>
      <c r="J252" s="39"/>
      <c r="K252" s="39"/>
      <c r="L252" s="43"/>
      <c r="M252" s="200"/>
      <c r="N252" s="201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135</v>
      </c>
      <c r="AU252" s="16" t="s">
        <v>73</v>
      </c>
    </row>
    <row r="253" s="10" customFormat="1">
      <c r="A253" s="10"/>
      <c r="B253" s="204"/>
      <c r="C253" s="205"/>
      <c r="D253" s="197" t="s">
        <v>161</v>
      </c>
      <c r="E253" s="206" t="s">
        <v>28</v>
      </c>
      <c r="F253" s="207" t="s">
        <v>441</v>
      </c>
      <c r="G253" s="205"/>
      <c r="H253" s="208">
        <v>630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T253" s="214" t="s">
        <v>161</v>
      </c>
      <c r="AU253" s="214" t="s">
        <v>73</v>
      </c>
      <c r="AV253" s="10" t="s">
        <v>82</v>
      </c>
      <c r="AW253" s="10" t="s">
        <v>35</v>
      </c>
      <c r="AX253" s="10" t="s">
        <v>80</v>
      </c>
      <c r="AY253" s="214" t="s">
        <v>133</v>
      </c>
    </row>
    <row r="254" s="2" customFormat="1" ht="24.15" customHeight="1">
      <c r="A254" s="37"/>
      <c r="B254" s="38"/>
      <c r="C254" s="184" t="s">
        <v>442</v>
      </c>
      <c r="D254" s="184" t="s">
        <v>127</v>
      </c>
      <c r="E254" s="185" t="s">
        <v>443</v>
      </c>
      <c r="F254" s="186" t="s">
        <v>444</v>
      </c>
      <c r="G254" s="187" t="s">
        <v>438</v>
      </c>
      <c r="H254" s="188">
        <v>16</v>
      </c>
      <c r="I254" s="189"/>
      <c r="J254" s="190">
        <f>ROUND(I254*H254,2)</f>
        <v>0</v>
      </c>
      <c r="K254" s="186" t="s">
        <v>131</v>
      </c>
      <c r="L254" s="43"/>
      <c r="M254" s="191" t="s">
        <v>28</v>
      </c>
      <c r="N254" s="192" t="s">
        <v>44</v>
      </c>
      <c r="O254" s="83"/>
      <c r="P254" s="193">
        <f>O254*H254</f>
        <v>0</v>
      </c>
      <c r="Q254" s="193">
        <v>0.0038785</v>
      </c>
      <c r="R254" s="193">
        <f>Q254*H254</f>
        <v>0.062056</v>
      </c>
      <c r="S254" s="193">
        <v>0</v>
      </c>
      <c r="T254" s="19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5" t="s">
        <v>132</v>
      </c>
      <c r="AT254" s="195" t="s">
        <v>127</v>
      </c>
      <c r="AU254" s="195" t="s">
        <v>73</v>
      </c>
      <c r="AY254" s="16" t="s">
        <v>133</v>
      </c>
      <c r="BE254" s="196">
        <f>IF(N254="základní",J254,0)</f>
        <v>0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6" t="s">
        <v>80</v>
      </c>
      <c r="BK254" s="196">
        <f>ROUND(I254*H254,2)</f>
        <v>0</v>
      </c>
      <c r="BL254" s="16" t="s">
        <v>132</v>
      </c>
      <c r="BM254" s="195" t="s">
        <v>445</v>
      </c>
    </row>
    <row r="255" s="2" customFormat="1">
      <c r="A255" s="37"/>
      <c r="B255" s="38"/>
      <c r="C255" s="39"/>
      <c r="D255" s="197" t="s">
        <v>135</v>
      </c>
      <c r="E255" s="39"/>
      <c r="F255" s="198" t="s">
        <v>446</v>
      </c>
      <c r="G255" s="39"/>
      <c r="H255" s="39"/>
      <c r="I255" s="199"/>
      <c r="J255" s="39"/>
      <c r="K255" s="39"/>
      <c r="L255" s="43"/>
      <c r="M255" s="200"/>
      <c r="N255" s="201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135</v>
      </c>
      <c r="AU255" s="16" t="s">
        <v>73</v>
      </c>
    </row>
    <row r="256" s="2" customFormat="1">
      <c r="A256" s="37"/>
      <c r="B256" s="38"/>
      <c r="C256" s="39"/>
      <c r="D256" s="202" t="s">
        <v>137</v>
      </c>
      <c r="E256" s="39"/>
      <c r="F256" s="203" t="s">
        <v>447</v>
      </c>
      <c r="G256" s="39"/>
      <c r="H256" s="39"/>
      <c r="I256" s="199"/>
      <c r="J256" s="39"/>
      <c r="K256" s="39"/>
      <c r="L256" s="43"/>
      <c r="M256" s="200"/>
      <c r="N256" s="201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137</v>
      </c>
      <c r="AU256" s="16" t="s">
        <v>73</v>
      </c>
    </row>
    <row r="257" s="10" customFormat="1">
      <c r="A257" s="10"/>
      <c r="B257" s="204"/>
      <c r="C257" s="205"/>
      <c r="D257" s="197" t="s">
        <v>161</v>
      </c>
      <c r="E257" s="206" t="s">
        <v>28</v>
      </c>
      <c r="F257" s="207" t="s">
        <v>448</v>
      </c>
      <c r="G257" s="205"/>
      <c r="H257" s="208">
        <v>16</v>
      </c>
      <c r="I257" s="209"/>
      <c r="J257" s="205"/>
      <c r="K257" s="205"/>
      <c r="L257" s="210"/>
      <c r="M257" s="211"/>
      <c r="N257" s="212"/>
      <c r="O257" s="212"/>
      <c r="P257" s="212"/>
      <c r="Q257" s="212"/>
      <c r="R257" s="212"/>
      <c r="S257" s="212"/>
      <c r="T257" s="213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T257" s="214" t="s">
        <v>161</v>
      </c>
      <c r="AU257" s="214" t="s">
        <v>73</v>
      </c>
      <c r="AV257" s="10" t="s">
        <v>82</v>
      </c>
      <c r="AW257" s="10" t="s">
        <v>35</v>
      </c>
      <c r="AX257" s="10" t="s">
        <v>80</v>
      </c>
      <c r="AY257" s="214" t="s">
        <v>133</v>
      </c>
    </row>
    <row r="258" s="2" customFormat="1" ht="33" customHeight="1">
      <c r="A258" s="37"/>
      <c r="B258" s="38"/>
      <c r="C258" s="184" t="s">
        <v>449</v>
      </c>
      <c r="D258" s="184" t="s">
        <v>127</v>
      </c>
      <c r="E258" s="185" t="s">
        <v>450</v>
      </c>
      <c r="F258" s="186" t="s">
        <v>451</v>
      </c>
      <c r="G258" s="187" t="s">
        <v>452</v>
      </c>
      <c r="H258" s="188">
        <v>4</v>
      </c>
      <c r="I258" s="189"/>
      <c r="J258" s="190">
        <f>ROUND(I258*H258,2)</f>
        <v>0</v>
      </c>
      <c r="K258" s="186" t="s">
        <v>28</v>
      </c>
      <c r="L258" s="43"/>
      <c r="M258" s="191" t="s">
        <v>28</v>
      </c>
      <c r="N258" s="192" t="s">
        <v>44</v>
      </c>
      <c r="O258" s="83"/>
      <c r="P258" s="193">
        <f>O258*H258</f>
        <v>0</v>
      </c>
      <c r="Q258" s="193">
        <v>0.07417</v>
      </c>
      <c r="R258" s="193">
        <f>Q258*H258</f>
        <v>0.29668</v>
      </c>
      <c r="S258" s="193">
        <v>0</v>
      </c>
      <c r="T258" s="19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5" t="s">
        <v>132</v>
      </c>
      <c r="AT258" s="195" t="s">
        <v>127</v>
      </c>
      <c r="AU258" s="195" t="s">
        <v>73</v>
      </c>
      <c r="AY258" s="16" t="s">
        <v>133</v>
      </c>
      <c r="BE258" s="196">
        <f>IF(N258="základní",J258,0)</f>
        <v>0</v>
      </c>
      <c r="BF258" s="196">
        <f>IF(N258="snížená",J258,0)</f>
        <v>0</v>
      </c>
      <c r="BG258" s="196">
        <f>IF(N258="zákl. přenesená",J258,0)</f>
        <v>0</v>
      </c>
      <c r="BH258" s="196">
        <f>IF(N258="sníž. přenesená",J258,0)</f>
        <v>0</v>
      </c>
      <c r="BI258" s="196">
        <f>IF(N258="nulová",J258,0)</f>
        <v>0</v>
      </c>
      <c r="BJ258" s="16" t="s">
        <v>80</v>
      </c>
      <c r="BK258" s="196">
        <f>ROUND(I258*H258,2)</f>
        <v>0</v>
      </c>
      <c r="BL258" s="16" t="s">
        <v>132</v>
      </c>
      <c r="BM258" s="195" t="s">
        <v>453</v>
      </c>
    </row>
    <row r="259" s="2" customFormat="1">
      <c r="A259" s="37"/>
      <c r="B259" s="38"/>
      <c r="C259" s="39"/>
      <c r="D259" s="197" t="s">
        <v>135</v>
      </c>
      <c r="E259" s="39"/>
      <c r="F259" s="198" t="s">
        <v>451</v>
      </c>
      <c r="G259" s="39"/>
      <c r="H259" s="39"/>
      <c r="I259" s="199"/>
      <c r="J259" s="39"/>
      <c r="K259" s="39"/>
      <c r="L259" s="43"/>
      <c r="M259" s="200"/>
      <c r="N259" s="201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135</v>
      </c>
      <c r="AU259" s="16" t="s">
        <v>73</v>
      </c>
    </row>
    <row r="260" s="2" customFormat="1" ht="24.15" customHeight="1">
      <c r="A260" s="37"/>
      <c r="B260" s="38"/>
      <c r="C260" s="184" t="s">
        <v>454</v>
      </c>
      <c r="D260" s="184" t="s">
        <v>127</v>
      </c>
      <c r="E260" s="185" t="s">
        <v>455</v>
      </c>
      <c r="F260" s="186" t="s">
        <v>456</v>
      </c>
      <c r="G260" s="187" t="s">
        <v>452</v>
      </c>
      <c r="H260" s="188">
        <v>6</v>
      </c>
      <c r="I260" s="189"/>
      <c r="J260" s="190">
        <f>ROUND(I260*H260,2)</f>
        <v>0</v>
      </c>
      <c r="K260" s="186" t="s">
        <v>28</v>
      </c>
      <c r="L260" s="43"/>
      <c r="M260" s="191" t="s">
        <v>28</v>
      </c>
      <c r="N260" s="192" t="s">
        <v>44</v>
      </c>
      <c r="O260" s="83"/>
      <c r="P260" s="193">
        <f>O260*H260</f>
        <v>0</v>
      </c>
      <c r="Q260" s="193">
        <v>0.0050000000000000001</v>
      </c>
      <c r="R260" s="193">
        <f>Q260*H260</f>
        <v>0.029999999999999999</v>
      </c>
      <c r="S260" s="193">
        <v>0</v>
      </c>
      <c r="T260" s="194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5" t="s">
        <v>132</v>
      </c>
      <c r="AT260" s="195" t="s">
        <v>127</v>
      </c>
      <c r="AU260" s="195" t="s">
        <v>73</v>
      </c>
      <c r="AY260" s="16" t="s">
        <v>133</v>
      </c>
      <c r="BE260" s="196">
        <f>IF(N260="základní",J260,0)</f>
        <v>0</v>
      </c>
      <c r="BF260" s="196">
        <f>IF(N260="snížená",J260,0)</f>
        <v>0</v>
      </c>
      <c r="BG260" s="196">
        <f>IF(N260="zákl. přenesená",J260,0)</f>
        <v>0</v>
      </c>
      <c r="BH260" s="196">
        <f>IF(N260="sníž. přenesená",J260,0)</f>
        <v>0</v>
      </c>
      <c r="BI260" s="196">
        <f>IF(N260="nulová",J260,0)</f>
        <v>0</v>
      </c>
      <c r="BJ260" s="16" t="s">
        <v>80</v>
      </c>
      <c r="BK260" s="196">
        <f>ROUND(I260*H260,2)</f>
        <v>0</v>
      </c>
      <c r="BL260" s="16" t="s">
        <v>132</v>
      </c>
      <c r="BM260" s="195" t="s">
        <v>457</v>
      </c>
    </row>
    <row r="261" s="2" customFormat="1">
      <c r="A261" s="37"/>
      <c r="B261" s="38"/>
      <c r="C261" s="39"/>
      <c r="D261" s="197" t="s">
        <v>135</v>
      </c>
      <c r="E261" s="39"/>
      <c r="F261" s="198" t="s">
        <v>456</v>
      </c>
      <c r="G261" s="39"/>
      <c r="H261" s="39"/>
      <c r="I261" s="199"/>
      <c r="J261" s="39"/>
      <c r="K261" s="39"/>
      <c r="L261" s="43"/>
      <c r="M261" s="200"/>
      <c r="N261" s="201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135</v>
      </c>
      <c r="AU261" s="16" t="s">
        <v>73</v>
      </c>
    </row>
    <row r="262" s="10" customFormat="1">
      <c r="A262" s="10"/>
      <c r="B262" s="204"/>
      <c r="C262" s="205"/>
      <c r="D262" s="197" t="s">
        <v>161</v>
      </c>
      <c r="E262" s="206" t="s">
        <v>28</v>
      </c>
      <c r="F262" s="207" t="s">
        <v>458</v>
      </c>
      <c r="G262" s="205"/>
      <c r="H262" s="208">
        <v>6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T262" s="214" t="s">
        <v>161</v>
      </c>
      <c r="AU262" s="214" t="s">
        <v>73</v>
      </c>
      <c r="AV262" s="10" t="s">
        <v>82</v>
      </c>
      <c r="AW262" s="10" t="s">
        <v>35</v>
      </c>
      <c r="AX262" s="10" t="s">
        <v>80</v>
      </c>
      <c r="AY262" s="214" t="s">
        <v>133</v>
      </c>
    </row>
    <row r="263" s="2" customFormat="1" ht="24.15" customHeight="1">
      <c r="A263" s="37"/>
      <c r="B263" s="38"/>
      <c r="C263" s="184" t="s">
        <v>459</v>
      </c>
      <c r="D263" s="184" t="s">
        <v>127</v>
      </c>
      <c r="E263" s="185" t="s">
        <v>460</v>
      </c>
      <c r="F263" s="186" t="s">
        <v>461</v>
      </c>
      <c r="G263" s="187" t="s">
        <v>193</v>
      </c>
      <c r="H263" s="188">
        <v>64.052000000000007</v>
      </c>
      <c r="I263" s="189"/>
      <c r="J263" s="190">
        <f>ROUND(I263*H263,2)</f>
        <v>0</v>
      </c>
      <c r="K263" s="186" t="s">
        <v>131</v>
      </c>
      <c r="L263" s="43"/>
      <c r="M263" s="191" t="s">
        <v>28</v>
      </c>
      <c r="N263" s="192" t="s">
        <v>44</v>
      </c>
      <c r="O263" s="83"/>
      <c r="P263" s="193">
        <f>O263*H263</f>
        <v>0</v>
      </c>
      <c r="Q263" s="193">
        <v>0</v>
      </c>
      <c r="R263" s="193">
        <f>Q263*H263</f>
        <v>0</v>
      </c>
      <c r="S263" s="193">
        <v>0</v>
      </c>
      <c r="T263" s="194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95" t="s">
        <v>132</v>
      </c>
      <c r="AT263" s="195" t="s">
        <v>127</v>
      </c>
      <c r="AU263" s="195" t="s">
        <v>73</v>
      </c>
      <c r="AY263" s="16" t="s">
        <v>133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6" t="s">
        <v>80</v>
      </c>
      <c r="BK263" s="196">
        <f>ROUND(I263*H263,2)</f>
        <v>0</v>
      </c>
      <c r="BL263" s="16" t="s">
        <v>132</v>
      </c>
      <c r="BM263" s="195" t="s">
        <v>462</v>
      </c>
    </row>
    <row r="264" s="2" customFormat="1">
      <c r="A264" s="37"/>
      <c r="B264" s="38"/>
      <c r="C264" s="39"/>
      <c r="D264" s="197" t="s">
        <v>135</v>
      </c>
      <c r="E264" s="39"/>
      <c r="F264" s="198" t="s">
        <v>463</v>
      </c>
      <c r="G264" s="39"/>
      <c r="H264" s="39"/>
      <c r="I264" s="199"/>
      <c r="J264" s="39"/>
      <c r="K264" s="39"/>
      <c r="L264" s="43"/>
      <c r="M264" s="200"/>
      <c r="N264" s="201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135</v>
      </c>
      <c r="AU264" s="16" t="s">
        <v>73</v>
      </c>
    </row>
    <row r="265" s="2" customFormat="1">
      <c r="A265" s="37"/>
      <c r="B265" s="38"/>
      <c r="C265" s="39"/>
      <c r="D265" s="202" t="s">
        <v>137</v>
      </c>
      <c r="E265" s="39"/>
      <c r="F265" s="203" t="s">
        <v>464</v>
      </c>
      <c r="G265" s="39"/>
      <c r="H265" s="39"/>
      <c r="I265" s="199"/>
      <c r="J265" s="39"/>
      <c r="K265" s="39"/>
      <c r="L265" s="43"/>
      <c r="M265" s="246"/>
      <c r="N265" s="247"/>
      <c r="O265" s="248"/>
      <c r="P265" s="248"/>
      <c r="Q265" s="248"/>
      <c r="R265" s="248"/>
      <c r="S265" s="248"/>
      <c r="T265" s="249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137</v>
      </c>
      <c r="AU265" s="16" t="s">
        <v>73</v>
      </c>
    </row>
    <row r="266" s="2" customFormat="1" ht="6.96" customHeight="1">
      <c r="A266" s="37"/>
      <c r="B266" s="58"/>
      <c r="C266" s="59"/>
      <c r="D266" s="59"/>
      <c r="E266" s="59"/>
      <c r="F266" s="59"/>
      <c r="G266" s="59"/>
      <c r="H266" s="59"/>
      <c r="I266" s="59"/>
      <c r="J266" s="59"/>
      <c r="K266" s="59"/>
      <c r="L266" s="43"/>
      <c r="M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</row>
  </sheetData>
  <sheetProtection sheet="1" autoFilter="0" formatColumns="0" formatRows="0" objects="1" scenarios="1" spinCount="100000" saltValue="a5y7TfBusOcQtlJtxutS7I+br+F9eYldsjrbDTxal4rdhqSWLlWY5By0KBW06TVi3NBgSmyv7apGWomIY1NUbw==" hashValue="ZyxsSSu7IbCUriEQ8gNeVgaSlesuEVKX/E6hLJJxbPlNdNIMPosmfFvfrxgpSOXpLrfKqs3CcTMYvTLddJfVOw==" algorithmName="SHA-512" password="CC3D"/>
  <autoFilter ref="C78:K26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5_01/184853511"/>
    <hyperlink ref="F85" r:id="rId2" display="https://podminky.urs.cz/item/CS_URS_2025_01/183403112"/>
    <hyperlink ref="F88" r:id="rId3" display="https://podminky.urs.cz/item/CS_URS_2025_01/183403151"/>
    <hyperlink ref="F91" r:id="rId4" display="https://podminky.urs.cz/item/CS_URS_2025_01/183403152"/>
    <hyperlink ref="F94" r:id="rId5" display="https://podminky.urs.cz/item/CS_URS_2025_01/183403213"/>
    <hyperlink ref="F98" r:id="rId6" display="https://podminky.urs.cz/item/CS_URS_2025_01/181451121"/>
    <hyperlink ref="F110" r:id="rId7" display="https://podminky.urs.cz/item/CS_URS_2025_01/111151231"/>
    <hyperlink ref="F120" r:id="rId8" display="https://podminky.urs.cz/item/CS_URS_2025_01/185802113"/>
    <hyperlink ref="F127" r:id="rId9" display="https://podminky.urs.cz/item/CS_URS_2025_01/185802114"/>
    <hyperlink ref="F134" r:id="rId10" display="https://podminky.urs.cz/item/CS_URS_2025_01/183101114"/>
    <hyperlink ref="F138" r:id="rId11" display="https://podminky.urs.cz/item/CS_URS_2025_01/184102113"/>
    <hyperlink ref="F155" r:id="rId12" display="https://podminky.urs.cz/item/CS_URS_2025_01/184801121"/>
    <hyperlink ref="F159" r:id="rId13" display="https://podminky.urs.cz/item/CS_URS_2025_01/184215133"/>
    <hyperlink ref="F166" r:id="rId14" display="https://podminky.urs.cz/item/CS_URS_2024_02/184813121_R"/>
    <hyperlink ref="F170" r:id="rId15" display="https://podminky.urs.cz/item/CS_URS_2025_01/183101113"/>
    <hyperlink ref="F174" r:id="rId16" display="https://podminky.urs.cz/item/CS_URS_2025_01/184102110"/>
    <hyperlink ref="F178" r:id="rId17" display="https://podminky.urs.cz/item/CS_URS_2025_01/184102111"/>
    <hyperlink ref="F216" r:id="rId18" display="https://podminky.urs.cz/item/CS_URS_2025_01/184215112"/>
    <hyperlink ref="F225" r:id="rId19" display="https://podminky.urs.cz/item/CS_URS_2025_01/184813121"/>
    <hyperlink ref="F228" r:id="rId20" display="https://podminky.urs.cz/item/CS_URS_2025_01/184813133"/>
    <hyperlink ref="F232" r:id="rId21" display="https://podminky.urs.cz/item/CS_URS_2025_01/184813134"/>
    <hyperlink ref="F236" r:id="rId22" display="https://podminky.urs.cz/item/CS_URS_2025_01/184911421"/>
    <hyperlink ref="F242" r:id="rId23" display="https://podminky.urs.cz/item/CS_URS_2025_01/185804312"/>
    <hyperlink ref="F246" r:id="rId24" display="https://podminky.urs.cz/item/CS_URS_2025_01/185851121"/>
    <hyperlink ref="F249" r:id="rId25" display="https://podminky.urs.cz/item/CS_URS_2025_01/185851129"/>
    <hyperlink ref="F256" r:id="rId26" display="https://podminky.urs.cz/item/CS_URS_2025_01/348952262"/>
    <hyperlink ref="F265" r:id="rId27" display="https://podminky.urs.cz/item/CS_URS_2025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82</v>
      </c>
    </row>
    <row r="4" s="1" customFormat="1" ht="24.96" customHeight="1">
      <c r="B4" s="19"/>
      <c r="D4" s="139" t="s">
        <v>107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PD Ohaře (SO-801a SO-802 LV1)</v>
      </c>
      <c r="F7" s="141"/>
      <c r="G7" s="141"/>
      <c r="H7" s="141"/>
      <c r="L7" s="19"/>
    </row>
    <row r="8" s="1" customFormat="1" ht="12" customHeight="1">
      <c r="B8" s="19"/>
      <c r="D8" s="141" t="s">
        <v>108</v>
      </c>
      <c r="L8" s="19"/>
    </row>
    <row r="9" s="2" customFormat="1" ht="16.5" customHeight="1">
      <c r="A9" s="37"/>
      <c r="B9" s="43"/>
      <c r="C9" s="37"/>
      <c r="D9" s="37"/>
      <c r="E9" s="142" t="s">
        <v>109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465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466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28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24. 1. 2025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28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28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34</v>
      </c>
      <c r="F23" s="37"/>
      <c r="G23" s="37"/>
      <c r="H23" s="37"/>
      <c r="I23" s="141" t="s">
        <v>30</v>
      </c>
      <c r="J23" s="132" t="s">
        <v>28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36</v>
      </c>
      <c r="E25" s="37"/>
      <c r="F25" s="37"/>
      <c r="G25" s="37"/>
      <c r="H25" s="37"/>
      <c r="I25" s="141" t="s">
        <v>27</v>
      </c>
      <c r="J25" s="132" t="s">
        <v>28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30</v>
      </c>
      <c r="J26" s="132" t="s">
        <v>28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37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28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39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41</v>
      </c>
      <c r="G34" s="37"/>
      <c r="H34" s="37"/>
      <c r="I34" s="153" t="s">
        <v>40</v>
      </c>
      <c r="J34" s="153" t="s">
        <v>42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43</v>
      </c>
      <c r="E35" s="141" t="s">
        <v>44</v>
      </c>
      <c r="F35" s="155">
        <f>ROUND((SUM(BE85:BE120)),  2)</f>
        <v>0</v>
      </c>
      <c r="G35" s="37"/>
      <c r="H35" s="37"/>
      <c r="I35" s="156">
        <v>0.20999999999999999</v>
      </c>
      <c r="J35" s="155">
        <f>ROUND(((SUM(BE85:BE120))*I35),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45</v>
      </c>
      <c r="F36" s="155">
        <f>ROUND((SUM(BF85:BF120)),  2)</f>
        <v>0</v>
      </c>
      <c r="G36" s="37"/>
      <c r="H36" s="37"/>
      <c r="I36" s="156">
        <v>0.12</v>
      </c>
      <c r="J36" s="155">
        <f>ROUND(((SUM(BF85:BF120))*I36),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ROUND((SUM(BG85:BG120)),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47</v>
      </c>
      <c r="F38" s="155">
        <f>ROUND((SUM(BH85:BH120)),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48</v>
      </c>
      <c r="F39" s="155">
        <f>ROUND((SUM(BI85:BI120)),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110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PD Ohaře (SO-801a SO-802 LV1)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108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109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465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SO-801a1 - 1.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k.ú. Ohaře</v>
      </c>
      <c r="G56" s="39"/>
      <c r="H56" s="39"/>
      <c r="I56" s="31" t="s">
        <v>24</v>
      </c>
      <c r="J56" s="71" t="str">
        <f>IF(J14="","",J14)</f>
        <v>24. 1. 2025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111</v>
      </c>
      <c r="D61" s="170"/>
      <c r="E61" s="170"/>
      <c r="F61" s="170"/>
      <c r="G61" s="170"/>
      <c r="H61" s="170"/>
      <c r="I61" s="170"/>
      <c r="J61" s="171" t="s">
        <v>112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71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113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114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PD Ohaře (SO-801a SO-802 LV1)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108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109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465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SO-801a1 - 1.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k.ú. Ohaře</v>
      </c>
      <c r="G79" s="39"/>
      <c r="H79" s="39"/>
      <c r="I79" s="31" t="s">
        <v>24</v>
      </c>
      <c r="J79" s="71" t="str">
        <f>IF(J14="","",J14)</f>
        <v>24. 1. 2025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36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115</v>
      </c>
      <c r="D84" s="176" t="s">
        <v>58</v>
      </c>
      <c r="E84" s="176" t="s">
        <v>54</v>
      </c>
      <c r="F84" s="176" t="s">
        <v>55</v>
      </c>
      <c r="G84" s="176" t="s">
        <v>116</v>
      </c>
      <c r="H84" s="176" t="s">
        <v>117</v>
      </c>
      <c r="I84" s="176" t="s">
        <v>118</v>
      </c>
      <c r="J84" s="176" t="s">
        <v>112</v>
      </c>
      <c r="K84" s="177" t="s">
        <v>119</v>
      </c>
      <c r="L84" s="178"/>
      <c r="M84" s="91" t="s">
        <v>28</v>
      </c>
      <c r="N84" s="92" t="s">
        <v>43</v>
      </c>
      <c r="O84" s="92" t="s">
        <v>120</v>
      </c>
      <c r="P84" s="92" t="s">
        <v>121</v>
      </c>
      <c r="Q84" s="92" t="s">
        <v>122</v>
      </c>
      <c r="R84" s="92" t="s">
        <v>123</v>
      </c>
      <c r="S84" s="92" t="s">
        <v>124</v>
      </c>
      <c r="T84" s="93" t="s">
        <v>125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126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SUM(P86:P120)</f>
        <v>0</v>
      </c>
      <c r="Q85" s="95"/>
      <c r="R85" s="181">
        <f>SUM(R86:R120)</f>
        <v>0.013780000000000001</v>
      </c>
      <c r="S85" s="95"/>
      <c r="T85" s="182">
        <f>SUM(T86:T120)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72</v>
      </c>
      <c r="AU85" s="16" t="s">
        <v>113</v>
      </c>
      <c r="BK85" s="183">
        <f>SUM(BK86:BK120)</f>
        <v>0</v>
      </c>
    </row>
    <row r="86" s="2" customFormat="1" ht="24.15" customHeight="1">
      <c r="A86" s="37"/>
      <c r="B86" s="38"/>
      <c r="C86" s="184" t="s">
        <v>80</v>
      </c>
      <c r="D86" s="184" t="s">
        <v>127</v>
      </c>
      <c r="E86" s="185" t="s">
        <v>467</v>
      </c>
      <c r="F86" s="186" t="s">
        <v>468</v>
      </c>
      <c r="G86" s="187" t="s">
        <v>469</v>
      </c>
      <c r="H86" s="188">
        <v>6.0170000000000003</v>
      </c>
      <c r="I86" s="189"/>
      <c r="J86" s="190">
        <f>ROUND(I86*H86,2)</f>
        <v>0</v>
      </c>
      <c r="K86" s="186" t="s">
        <v>131</v>
      </c>
      <c r="L86" s="43"/>
      <c r="M86" s="191" t="s">
        <v>28</v>
      </c>
      <c r="N86" s="192" t="s">
        <v>44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132</v>
      </c>
      <c r="AT86" s="195" t="s">
        <v>127</v>
      </c>
      <c r="AU86" s="195" t="s">
        <v>73</v>
      </c>
      <c r="AY86" s="16" t="s">
        <v>133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80</v>
      </c>
      <c r="BK86" s="196">
        <f>ROUND(I86*H86,2)</f>
        <v>0</v>
      </c>
      <c r="BL86" s="16" t="s">
        <v>132</v>
      </c>
      <c r="BM86" s="195" t="s">
        <v>470</v>
      </c>
    </row>
    <row r="87" s="2" customFormat="1">
      <c r="A87" s="37"/>
      <c r="B87" s="38"/>
      <c r="C87" s="39"/>
      <c r="D87" s="197" t="s">
        <v>135</v>
      </c>
      <c r="E87" s="39"/>
      <c r="F87" s="198" t="s">
        <v>471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135</v>
      </c>
      <c r="AU87" s="16" t="s">
        <v>73</v>
      </c>
    </row>
    <row r="88" s="2" customFormat="1">
      <c r="A88" s="37"/>
      <c r="B88" s="38"/>
      <c r="C88" s="39"/>
      <c r="D88" s="202" t="s">
        <v>137</v>
      </c>
      <c r="E88" s="39"/>
      <c r="F88" s="203" t="s">
        <v>472</v>
      </c>
      <c r="G88" s="39"/>
      <c r="H88" s="39"/>
      <c r="I88" s="199"/>
      <c r="J88" s="39"/>
      <c r="K88" s="39"/>
      <c r="L88" s="43"/>
      <c r="M88" s="200"/>
      <c r="N88" s="201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137</v>
      </c>
      <c r="AU88" s="16" t="s">
        <v>73</v>
      </c>
    </row>
    <row r="89" s="10" customFormat="1">
      <c r="A89" s="10"/>
      <c r="B89" s="204"/>
      <c r="C89" s="205"/>
      <c r="D89" s="197" t="s">
        <v>161</v>
      </c>
      <c r="E89" s="206" t="s">
        <v>28</v>
      </c>
      <c r="F89" s="207" t="s">
        <v>473</v>
      </c>
      <c r="G89" s="205"/>
      <c r="H89" s="208">
        <v>6.0170000000000003</v>
      </c>
      <c r="I89" s="209"/>
      <c r="J89" s="205"/>
      <c r="K89" s="205"/>
      <c r="L89" s="210"/>
      <c r="M89" s="211"/>
      <c r="N89" s="212"/>
      <c r="O89" s="212"/>
      <c r="P89" s="212"/>
      <c r="Q89" s="212"/>
      <c r="R89" s="212"/>
      <c r="S89" s="212"/>
      <c r="T89" s="213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4" t="s">
        <v>161</v>
      </c>
      <c r="AU89" s="214" t="s">
        <v>73</v>
      </c>
      <c r="AV89" s="10" t="s">
        <v>82</v>
      </c>
      <c r="AW89" s="10" t="s">
        <v>35</v>
      </c>
      <c r="AX89" s="10" t="s">
        <v>80</v>
      </c>
      <c r="AY89" s="214" t="s">
        <v>133</v>
      </c>
    </row>
    <row r="90" s="2" customFormat="1" ht="24.15" customHeight="1">
      <c r="A90" s="37"/>
      <c r="B90" s="38"/>
      <c r="C90" s="184" t="s">
        <v>82</v>
      </c>
      <c r="D90" s="184" t="s">
        <v>127</v>
      </c>
      <c r="E90" s="185" t="s">
        <v>185</v>
      </c>
      <c r="F90" s="186" t="s">
        <v>186</v>
      </c>
      <c r="G90" s="187" t="s">
        <v>130</v>
      </c>
      <c r="H90" s="188">
        <v>16995</v>
      </c>
      <c r="I90" s="189"/>
      <c r="J90" s="190">
        <f>ROUND(I90*H90,2)</f>
        <v>0</v>
      </c>
      <c r="K90" s="186" t="s">
        <v>131</v>
      </c>
      <c r="L90" s="43"/>
      <c r="M90" s="191" t="s">
        <v>28</v>
      </c>
      <c r="N90" s="192" t="s">
        <v>44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132</v>
      </c>
      <c r="AT90" s="195" t="s">
        <v>127</v>
      </c>
      <c r="AU90" s="195" t="s">
        <v>73</v>
      </c>
      <c r="AY90" s="16" t="s">
        <v>133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80</v>
      </c>
      <c r="BK90" s="196">
        <f>ROUND(I90*H90,2)</f>
        <v>0</v>
      </c>
      <c r="BL90" s="16" t="s">
        <v>132</v>
      </c>
      <c r="BM90" s="195" t="s">
        <v>474</v>
      </c>
    </row>
    <row r="91" s="2" customFormat="1">
      <c r="A91" s="37"/>
      <c r="B91" s="38"/>
      <c r="C91" s="39"/>
      <c r="D91" s="197" t="s">
        <v>135</v>
      </c>
      <c r="E91" s="39"/>
      <c r="F91" s="198" t="s">
        <v>188</v>
      </c>
      <c r="G91" s="39"/>
      <c r="H91" s="39"/>
      <c r="I91" s="199"/>
      <c r="J91" s="39"/>
      <c r="K91" s="39"/>
      <c r="L91" s="43"/>
      <c r="M91" s="200"/>
      <c r="N91" s="20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135</v>
      </c>
      <c r="AU91" s="16" t="s">
        <v>73</v>
      </c>
    </row>
    <row r="92" s="2" customFormat="1">
      <c r="A92" s="37"/>
      <c r="B92" s="38"/>
      <c r="C92" s="39"/>
      <c r="D92" s="202" t="s">
        <v>137</v>
      </c>
      <c r="E92" s="39"/>
      <c r="F92" s="203" t="s">
        <v>189</v>
      </c>
      <c r="G92" s="39"/>
      <c r="H92" s="39"/>
      <c r="I92" s="199"/>
      <c r="J92" s="39"/>
      <c r="K92" s="39"/>
      <c r="L92" s="43"/>
      <c r="M92" s="200"/>
      <c r="N92" s="20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73</v>
      </c>
    </row>
    <row r="93" s="10" customFormat="1">
      <c r="A93" s="10"/>
      <c r="B93" s="204"/>
      <c r="C93" s="205"/>
      <c r="D93" s="197" t="s">
        <v>161</v>
      </c>
      <c r="E93" s="206" t="s">
        <v>28</v>
      </c>
      <c r="F93" s="207" t="s">
        <v>475</v>
      </c>
      <c r="G93" s="205"/>
      <c r="H93" s="208">
        <v>16995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4" t="s">
        <v>161</v>
      </c>
      <c r="AU93" s="214" t="s">
        <v>73</v>
      </c>
      <c r="AV93" s="10" t="s">
        <v>82</v>
      </c>
      <c r="AW93" s="10" t="s">
        <v>35</v>
      </c>
      <c r="AX93" s="10" t="s">
        <v>80</v>
      </c>
      <c r="AY93" s="214" t="s">
        <v>133</v>
      </c>
    </row>
    <row r="94" s="2" customFormat="1" ht="16.5" customHeight="1">
      <c r="A94" s="37"/>
      <c r="B94" s="38"/>
      <c r="C94" s="184" t="s">
        <v>144</v>
      </c>
      <c r="D94" s="184" t="s">
        <v>127</v>
      </c>
      <c r="E94" s="185" t="s">
        <v>476</v>
      </c>
      <c r="F94" s="186" t="s">
        <v>192</v>
      </c>
      <c r="G94" s="187" t="s">
        <v>193</v>
      </c>
      <c r="H94" s="188">
        <v>25.492999999999999</v>
      </c>
      <c r="I94" s="189"/>
      <c r="J94" s="190">
        <f>ROUND(I94*H94,2)</f>
        <v>0</v>
      </c>
      <c r="K94" s="186" t="s">
        <v>28</v>
      </c>
      <c r="L94" s="43"/>
      <c r="M94" s="191" t="s">
        <v>28</v>
      </c>
      <c r="N94" s="192" t="s">
        <v>44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132</v>
      </c>
      <c r="AT94" s="195" t="s">
        <v>127</v>
      </c>
      <c r="AU94" s="195" t="s">
        <v>73</v>
      </c>
      <c r="AY94" s="16" t="s">
        <v>133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80</v>
      </c>
      <c r="BK94" s="196">
        <f>ROUND(I94*H94,2)</f>
        <v>0</v>
      </c>
      <c r="BL94" s="16" t="s">
        <v>132</v>
      </c>
      <c r="BM94" s="195" t="s">
        <v>477</v>
      </c>
    </row>
    <row r="95" s="2" customFormat="1">
      <c r="A95" s="37"/>
      <c r="B95" s="38"/>
      <c r="C95" s="39"/>
      <c r="D95" s="197" t="s">
        <v>135</v>
      </c>
      <c r="E95" s="39"/>
      <c r="F95" s="198" t="s">
        <v>192</v>
      </c>
      <c r="G95" s="39"/>
      <c r="H95" s="39"/>
      <c r="I95" s="199"/>
      <c r="J95" s="39"/>
      <c r="K95" s="39"/>
      <c r="L95" s="43"/>
      <c r="M95" s="200"/>
      <c r="N95" s="20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135</v>
      </c>
      <c r="AU95" s="16" t="s">
        <v>73</v>
      </c>
    </row>
    <row r="96" s="10" customFormat="1">
      <c r="A96" s="10"/>
      <c r="B96" s="204"/>
      <c r="C96" s="205"/>
      <c r="D96" s="197" t="s">
        <v>161</v>
      </c>
      <c r="E96" s="206" t="s">
        <v>28</v>
      </c>
      <c r="F96" s="207" t="s">
        <v>478</v>
      </c>
      <c r="G96" s="205"/>
      <c r="H96" s="208">
        <v>25.492999999999999</v>
      </c>
      <c r="I96" s="209"/>
      <c r="J96" s="205"/>
      <c r="K96" s="205"/>
      <c r="L96" s="210"/>
      <c r="M96" s="211"/>
      <c r="N96" s="212"/>
      <c r="O96" s="212"/>
      <c r="P96" s="212"/>
      <c r="Q96" s="212"/>
      <c r="R96" s="212"/>
      <c r="S96" s="212"/>
      <c r="T96" s="213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4" t="s">
        <v>161</v>
      </c>
      <c r="AU96" s="214" t="s">
        <v>73</v>
      </c>
      <c r="AV96" s="10" t="s">
        <v>82</v>
      </c>
      <c r="AW96" s="10" t="s">
        <v>35</v>
      </c>
      <c r="AX96" s="10" t="s">
        <v>80</v>
      </c>
      <c r="AY96" s="214" t="s">
        <v>133</v>
      </c>
    </row>
    <row r="97" s="2" customFormat="1" ht="33" customHeight="1">
      <c r="A97" s="37"/>
      <c r="B97" s="38"/>
      <c r="C97" s="184" t="s">
        <v>132</v>
      </c>
      <c r="D97" s="184" t="s">
        <v>127</v>
      </c>
      <c r="E97" s="185" t="s">
        <v>479</v>
      </c>
      <c r="F97" s="186" t="s">
        <v>480</v>
      </c>
      <c r="G97" s="187" t="s">
        <v>130</v>
      </c>
      <c r="H97" s="188">
        <v>2477</v>
      </c>
      <c r="I97" s="189"/>
      <c r="J97" s="190">
        <f>ROUND(I97*H97,2)</f>
        <v>0</v>
      </c>
      <c r="K97" s="186" t="s">
        <v>131</v>
      </c>
      <c r="L97" s="43"/>
      <c r="M97" s="191" t="s">
        <v>28</v>
      </c>
      <c r="N97" s="192" t="s">
        <v>44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132</v>
      </c>
      <c r="AT97" s="195" t="s">
        <v>127</v>
      </c>
      <c r="AU97" s="195" t="s">
        <v>73</v>
      </c>
      <c r="AY97" s="16" t="s">
        <v>133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80</v>
      </c>
      <c r="BK97" s="196">
        <f>ROUND(I97*H97,2)</f>
        <v>0</v>
      </c>
      <c r="BL97" s="16" t="s">
        <v>132</v>
      </c>
      <c r="BM97" s="195" t="s">
        <v>481</v>
      </c>
    </row>
    <row r="98" s="2" customFormat="1">
      <c r="A98" s="37"/>
      <c r="B98" s="38"/>
      <c r="C98" s="39"/>
      <c r="D98" s="197" t="s">
        <v>135</v>
      </c>
      <c r="E98" s="39"/>
      <c r="F98" s="198" t="s">
        <v>482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135</v>
      </c>
      <c r="AU98" s="16" t="s">
        <v>73</v>
      </c>
    </row>
    <row r="99" s="2" customFormat="1">
      <c r="A99" s="37"/>
      <c r="B99" s="38"/>
      <c r="C99" s="39"/>
      <c r="D99" s="202" t="s">
        <v>137</v>
      </c>
      <c r="E99" s="39"/>
      <c r="F99" s="203" t="s">
        <v>483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137</v>
      </c>
      <c r="AU99" s="16" t="s">
        <v>73</v>
      </c>
    </row>
    <row r="100" s="10" customFormat="1">
      <c r="A100" s="10"/>
      <c r="B100" s="204"/>
      <c r="C100" s="205"/>
      <c r="D100" s="197" t="s">
        <v>161</v>
      </c>
      <c r="E100" s="206" t="s">
        <v>28</v>
      </c>
      <c r="F100" s="207" t="s">
        <v>484</v>
      </c>
      <c r="G100" s="205"/>
      <c r="H100" s="208">
        <v>2477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4" t="s">
        <v>161</v>
      </c>
      <c r="AU100" s="214" t="s">
        <v>73</v>
      </c>
      <c r="AV100" s="10" t="s">
        <v>82</v>
      </c>
      <c r="AW100" s="10" t="s">
        <v>35</v>
      </c>
      <c r="AX100" s="10" t="s">
        <v>80</v>
      </c>
      <c r="AY100" s="214" t="s">
        <v>133</v>
      </c>
    </row>
    <row r="101" s="2" customFormat="1" ht="16.5" customHeight="1">
      <c r="A101" s="37"/>
      <c r="B101" s="38"/>
      <c r="C101" s="184" t="s">
        <v>155</v>
      </c>
      <c r="D101" s="184" t="s">
        <v>127</v>
      </c>
      <c r="E101" s="185" t="s">
        <v>485</v>
      </c>
      <c r="F101" s="186" t="s">
        <v>486</v>
      </c>
      <c r="G101" s="187" t="s">
        <v>223</v>
      </c>
      <c r="H101" s="188">
        <v>689</v>
      </c>
      <c r="I101" s="189"/>
      <c r="J101" s="190">
        <f>ROUND(I101*H101,2)</f>
        <v>0</v>
      </c>
      <c r="K101" s="186" t="s">
        <v>131</v>
      </c>
      <c r="L101" s="43"/>
      <c r="M101" s="191" t="s">
        <v>28</v>
      </c>
      <c r="N101" s="192" t="s">
        <v>44</v>
      </c>
      <c r="O101" s="83"/>
      <c r="P101" s="193">
        <f>O101*H101</f>
        <v>0</v>
      </c>
      <c r="Q101" s="193">
        <v>2.0000000000000002E-05</v>
      </c>
      <c r="R101" s="193">
        <f>Q101*H101</f>
        <v>0.013780000000000001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132</v>
      </c>
      <c r="AT101" s="195" t="s">
        <v>127</v>
      </c>
      <c r="AU101" s="195" t="s">
        <v>73</v>
      </c>
      <c r="AY101" s="16" t="s">
        <v>133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80</v>
      </c>
      <c r="BK101" s="196">
        <f>ROUND(I101*H101,2)</f>
        <v>0</v>
      </c>
      <c r="BL101" s="16" t="s">
        <v>132</v>
      </c>
      <c r="BM101" s="195" t="s">
        <v>487</v>
      </c>
    </row>
    <row r="102" s="2" customFormat="1">
      <c r="A102" s="37"/>
      <c r="B102" s="38"/>
      <c r="C102" s="39"/>
      <c r="D102" s="197" t="s">
        <v>135</v>
      </c>
      <c r="E102" s="39"/>
      <c r="F102" s="198" t="s">
        <v>488</v>
      </c>
      <c r="G102" s="39"/>
      <c r="H102" s="39"/>
      <c r="I102" s="199"/>
      <c r="J102" s="39"/>
      <c r="K102" s="39"/>
      <c r="L102" s="43"/>
      <c r="M102" s="200"/>
      <c r="N102" s="20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135</v>
      </c>
      <c r="AU102" s="16" t="s">
        <v>73</v>
      </c>
    </row>
    <row r="103" s="2" customFormat="1">
      <c r="A103" s="37"/>
      <c r="B103" s="38"/>
      <c r="C103" s="39"/>
      <c r="D103" s="202" t="s">
        <v>137</v>
      </c>
      <c r="E103" s="39"/>
      <c r="F103" s="203" t="s">
        <v>489</v>
      </c>
      <c r="G103" s="39"/>
      <c r="H103" s="39"/>
      <c r="I103" s="199"/>
      <c r="J103" s="39"/>
      <c r="K103" s="39"/>
      <c r="L103" s="43"/>
      <c r="M103" s="200"/>
      <c r="N103" s="20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137</v>
      </c>
      <c r="AU103" s="16" t="s">
        <v>73</v>
      </c>
    </row>
    <row r="104" s="12" customFormat="1">
      <c r="A104" s="12"/>
      <c r="B104" s="236"/>
      <c r="C104" s="237"/>
      <c r="D104" s="197" t="s">
        <v>161</v>
      </c>
      <c r="E104" s="238" t="s">
        <v>28</v>
      </c>
      <c r="F104" s="239" t="s">
        <v>490</v>
      </c>
      <c r="G104" s="237"/>
      <c r="H104" s="238" t="s">
        <v>28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45" t="s">
        <v>161</v>
      </c>
      <c r="AU104" s="245" t="s">
        <v>73</v>
      </c>
      <c r="AV104" s="12" t="s">
        <v>80</v>
      </c>
      <c r="AW104" s="12" t="s">
        <v>35</v>
      </c>
      <c r="AX104" s="12" t="s">
        <v>73</v>
      </c>
      <c r="AY104" s="245" t="s">
        <v>133</v>
      </c>
    </row>
    <row r="105" s="10" customFormat="1">
      <c r="A105" s="10"/>
      <c r="B105" s="204"/>
      <c r="C105" s="205"/>
      <c r="D105" s="197" t="s">
        <v>161</v>
      </c>
      <c r="E105" s="206" t="s">
        <v>28</v>
      </c>
      <c r="F105" s="207" t="s">
        <v>491</v>
      </c>
      <c r="G105" s="205"/>
      <c r="H105" s="208">
        <v>689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4" t="s">
        <v>161</v>
      </c>
      <c r="AU105" s="214" t="s">
        <v>73</v>
      </c>
      <c r="AV105" s="10" t="s">
        <v>82</v>
      </c>
      <c r="AW105" s="10" t="s">
        <v>35</v>
      </c>
      <c r="AX105" s="10" t="s">
        <v>80</v>
      </c>
      <c r="AY105" s="214" t="s">
        <v>133</v>
      </c>
    </row>
    <row r="106" s="2" customFormat="1" ht="24.15" customHeight="1">
      <c r="A106" s="37"/>
      <c r="B106" s="38"/>
      <c r="C106" s="184" t="s">
        <v>163</v>
      </c>
      <c r="D106" s="184" t="s">
        <v>127</v>
      </c>
      <c r="E106" s="185" t="s">
        <v>492</v>
      </c>
      <c r="F106" s="186" t="s">
        <v>493</v>
      </c>
      <c r="G106" s="187" t="s">
        <v>223</v>
      </c>
      <c r="H106" s="188">
        <v>3900</v>
      </c>
      <c r="I106" s="189"/>
      <c r="J106" s="190">
        <f>ROUND(I106*H106,2)</f>
        <v>0</v>
      </c>
      <c r="K106" s="186" t="s">
        <v>131</v>
      </c>
      <c r="L106" s="43"/>
      <c r="M106" s="191" t="s">
        <v>28</v>
      </c>
      <c r="N106" s="192" t="s">
        <v>44</v>
      </c>
      <c r="O106" s="83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132</v>
      </c>
      <c r="AT106" s="195" t="s">
        <v>127</v>
      </c>
      <c r="AU106" s="195" t="s">
        <v>73</v>
      </c>
      <c r="AY106" s="16" t="s">
        <v>133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80</v>
      </c>
      <c r="BK106" s="196">
        <f>ROUND(I106*H106,2)</f>
        <v>0</v>
      </c>
      <c r="BL106" s="16" t="s">
        <v>132</v>
      </c>
      <c r="BM106" s="195" t="s">
        <v>494</v>
      </c>
    </row>
    <row r="107" s="2" customFormat="1">
      <c r="A107" s="37"/>
      <c r="B107" s="38"/>
      <c r="C107" s="39"/>
      <c r="D107" s="197" t="s">
        <v>135</v>
      </c>
      <c r="E107" s="39"/>
      <c r="F107" s="198" t="s">
        <v>495</v>
      </c>
      <c r="G107" s="39"/>
      <c r="H107" s="39"/>
      <c r="I107" s="199"/>
      <c r="J107" s="39"/>
      <c r="K107" s="39"/>
      <c r="L107" s="43"/>
      <c r="M107" s="200"/>
      <c r="N107" s="20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135</v>
      </c>
      <c r="AU107" s="16" t="s">
        <v>73</v>
      </c>
    </row>
    <row r="108" s="2" customFormat="1">
      <c r="A108" s="37"/>
      <c r="B108" s="38"/>
      <c r="C108" s="39"/>
      <c r="D108" s="202" t="s">
        <v>137</v>
      </c>
      <c r="E108" s="39"/>
      <c r="F108" s="203" t="s">
        <v>496</v>
      </c>
      <c r="G108" s="39"/>
      <c r="H108" s="39"/>
      <c r="I108" s="199"/>
      <c r="J108" s="39"/>
      <c r="K108" s="39"/>
      <c r="L108" s="43"/>
      <c r="M108" s="200"/>
      <c r="N108" s="20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137</v>
      </c>
      <c r="AU108" s="16" t="s">
        <v>73</v>
      </c>
    </row>
    <row r="109" s="10" customFormat="1">
      <c r="A109" s="10"/>
      <c r="B109" s="204"/>
      <c r="C109" s="205"/>
      <c r="D109" s="197" t="s">
        <v>161</v>
      </c>
      <c r="E109" s="206" t="s">
        <v>28</v>
      </c>
      <c r="F109" s="207" t="s">
        <v>497</v>
      </c>
      <c r="G109" s="205"/>
      <c r="H109" s="208">
        <v>3900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4" t="s">
        <v>161</v>
      </c>
      <c r="AU109" s="214" t="s">
        <v>73</v>
      </c>
      <c r="AV109" s="10" t="s">
        <v>82</v>
      </c>
      <c r="AW109" s="10" t="s">
        <v>35</v>
      </c>
      <c r="AX109" s="10" t="s">
        <v>80</v>
      </c>
      <c r="AY109" s="214" t="s">
        <v>133</v>
      </c>
    </row>
    <row r="110" s="2" customFormat="1" ht="16.5" customHeight="1">
      <c r="A110" s="37"/>
      <c r="B110" s="38"/>
      <c r="C110" s="184" t="s">
        <v>172</v>
      </c>
      <c r="D110" s="184" t="s">
        <v>127</v>
      </c>
      <c r="E110" s="185" t="s">
        <v>416</v>
      </c>
      <c r="F110" s="186" t="s">
        <v>417</v>
      </c>
      <c r="G110" s="187" t="s">
        <v>411</v>
      </c>
      <c r="H110" s="188">
        <v>273.89999999999998</v>
      </c>
      <c r="I110" s="189"/>
      <c r="J110" s="190">
        <f>ROUND(I110*H110,2)</f>
        <v>0</v>
      </c>
      <c r="K110" s="186" t="s">
        <v>131</v>
      </c>
      <c r="L110" s="43"/>
      <c r="M110" s="191" t="s">
        <v>28</v>
      </c>
      <c r="N110" s="192" t="s">
        <v>44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132</v>
      </c>
      <c r="AT110" s="195" t="s">
        <v>127</v>
      </c>
      <c r="AU110" s="195" t="s">
        <v>73</v>
      </c>
      <c r="AY110" s="16" t="s">
        <v>133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80</v>
      </c>
      <c r="BK110" s="196">
        <f>ROUND(I110*H110,2)</f>
        <v>0</v>
      </c>
      <c r="BL110" s="16" t="s">
        <v>132</v>
      </c>
      <c r="BM110" s="195" t="s">
        <v>498</v>
      </c>
    </row>
    <row r="111" s="2" customFormat="1">
      <c r="A111" s="37"/>
      <c r="B111" s="38"/>
      <c r="C111" s="39"/>
      <c r="D111" s="197" t="s">
        <v>135</v>
      </c>
      <c r="E111" s="39"/>
      <c r="F111" s="198" t="s">
        <v>419</v>
      </c>
      <c r="G111" s="39"/>
      <c r="H111" s="39"/>
      <c r="I111" s="199"/>
      <c r="J111" s="39"/>
      <c r="K111" s="39"/>
      <c r="L111" s="43"/>
      <c r="M111" s="200"/>
      <c r="N111" s="201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135</v>
      </c>
      <c r="AU111" s="16" t="s">
        <v>73</v>
      </c>
    </row>
    <row r="112" s="2" customFormat="1">
      <c r="A112" s="37"/>
      <c r="B112" s="38"/>
      <c r="C112" s="39"/>
      <c r="D112" s="202" t="s">
        <v>137</v>
      </c>
      <c r="E112" s="39"/>
      <c r="F112" s="203" t="s">
        <v>420</v>
      </c>
      <c r="G112" s="39"/>
      <c r="H112" s="39"/>
      <c r="I112" s="199"/>
      <c r="J112" s="39"/>
      <c r="K112" s="39"/>
      <c r="L112" s="43"/>
      <c r="M112" s="200"/>
      <c r="N112" s="20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73</v>
      </c>
    </row>
    <row r="113" s="10" customFormat="1">
      <c r="A113" s="10"/>
      <c r="B113" s="204"/>
      <c r="C113" s="205"/>
      <c r="D113" s="197" t="s">
        <v>161</v>
      </c>
      <c r="E113" s="206" t="s">
        <v>28</v>
      </c>
      <c r="F113" s="207" t="s">
        <v>499</v>
      </c>
      <c r="G113" s="205"/>
      <c r="H113" s="208">
        <v>273.89999999999998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4" t="s">
        <v>161</v>
      </c>
      <c r="AU113" s="214" t="s">
        <v>73</v>
      </c>
      <c r="AV113" s="10" t="s">
        <v>82</v>
      </c>
      <c r="AW113" s="10" t="s">
        <v>35</v>
      </c>
      <c r="AX113" s="10" t="s">
        <v>80</v>
      </c>
      <c r="AY113" s="214" t="s">
        <v>133</v>
      </c>
    </row>
    <row r="114" s="2" customFormat="1" ht="21.75" customHeight="1">
      <c r="A114" s="37"/>
      <c r="B114" s="38"/>
      <c r="C114" s="184" t="s">
        <v>177</v>
      </c>
      <c r="D114" s="184" t="s">
        <v>127</v>
      </c>
      <c r="E114" s="185" t="s">
        <v>423</v>
      </c>
      <c r="F114" s="186" t="s">
        <v>424</v>
      </c>
      <c r="G114" s="187" t="s">
        <v>411</v>
      </c>
      <c r="H114" s="188">
        <v>273.89999999999998</v>
      </c>
      <c r="I114" s="189"/>
      <c r="J114" s="190">
        <f>ROUND(I114*H114,2)</f>
        <v>0</v>
      </c>
      <c r="K114" s="186" t="s">
        <v>131</v>
      </c>
      <c r="L114" s="43"/>
      <c r="M114" s="191" t="s">
        <v>28</v>
      </c>
      <c r="N114" s="192" t="s">
        <v>44</v>
      </c>
      <c r="O114" s="83"/>
      <c r="P114" s="193">
        <f>O114*H114</f>
        <v>0</v>
      </c>
      <c r="Q114" s="193">
        <v>0</v>
      </c>
      <c r="R114" s="193">
        <f>Q114*H114</f>
        <v>0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132</v>
      </c>
      <c r="AT114" s="195" t="s">
        <v>127</v>
      </c>
      <c r="AU114" s="195" t="s">
        <v>73</v>
      </c>
      <c r="AY114" s="16" t="s">
        <v>133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80</v>
      </c>
      <c r="BK114" s="196">
        <f>ROUND(I114*H114,2)</f>
        <v>0</v>
      </c>
      <c r="BL114" s="16" t="s">
        <v>132</v>
      </c>
      <c r="BM114" s="195" t="s">
        <v>500</v>
      </c>
    </row>
    <row r="115" s="2" customFormat="1">
      <c r="A115" s="37"/>
      <c r="B115" s="38"/>
      <c r="C115" s="39"/>
      <c r="D115" s="197" t="s">
        <v>135</v>
      </c>
      <c r="E115" s="39"/>
      <c r="F115" s="198" t="s">
        <v>426</v>
      </c>
      <c r="G115" s="39"/>
      <c r="H115" s="39"/>
      <c r="I115" s="199"/>
      <c r="J115" s="39"/>
      <c r="K115" s="39"/>
      <c r="L115" s="43"/>
      <c r="M115" s="200"/>
      <c r="N115" s="20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135</v>
      </c>
      <c r="AU115" s="16" t="s">
        <v>73</v>
      </c>
    </row>
    <row r="116" s="2" customFormat="1">
      <c r="A116" s="37"/>
      <c r="B116" s="38"/>
      <c r="C116" s="39"/>
      <c r="D116" s="202" t="s">
        <v>137</v>
      </c>
      <c r="E116" s="39"/>
      <c r="F116" s="203" t="s">
        <v>427</v>
      </c>
      <c r="G116" s="39"/>
      <c r="H116" s="39"/>
      <c r="I116" s="199"/>
      <c r="J116" s="39"/>
      <c r="K116" s="39"/>
      <c r="L116" s="43"/>
      <c r="M116" s="200"/>
      <c r="N116" s="201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137</v>
      </c>
      <c r="AU116" s="16" t="s">
        <v>73</v>
      </c>
    </row>
    <row r="117" s="2" customFormat="1" ht="24.15" customHeight="1">
      <c r="A117" s="37"/>
      <c r="B117" s="38"/>
      <c r="C117" s="184" t="s">
        <v>184</v>
      </c>
      <c r="D117" s="184" t="s">
        <v>127</v>
      </c>
      <c r="E117" s="185" t="s">
        <v>429</v>
      </c>
      <c r="F117" s="186" t="s">
        <v>430</v>
      </c>
      <c r="G117" s="187" t="s">
        <v>411</v>
      </c>
      <c r="H117" s="188">
        <v>821.70000000000005</v>
      </c>
      <c r="I117" s="189"/>
      <c r="J117" s="190">
        <f>ROUND(I117*H117,2)</f>
        <v>0</v>
      </c>
      <c r="K117" s="186" t="s">
        <v>131</v>
      </c>
      <c r="L117" s="43"/>
      <c r="M117" s="191" t="s">
        <v>28</v>
      </c>
      <c r="N117" s="192" t="s">
        <v>44</v>
      </c>
      <c r="O117" s="83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132</v>
      </c>
      <c r="AT117" s="195" t="s">
        <v>127</v>
      </c>
      <c r="AU117" s="195" t="s">
        <v>73</v>
      </c>
      <c r="AY117" s="16" t="s">
        <v>133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6" t="s">
        <v>80</v>
      </c>
      <c r="BK117" s="196">
        <f>ROUND(I117*H117,2)</f>
        <v>0</v>
      </c>
      <c r="BL117" s="16" t="s">
        <v>132</v>
      </c>
      <c r="BM117" s="195" t="s">
        <v>501</v>
      </c>
    </row>
    <row r="118" s="2" customFormat="1">
      <c r="A118" s="37"/>
      <c r="B118" s="38"/>
      <c r="C118" s="39"/>
      <c r="D118" s="197" t="s">
        <v>135</v>
      </c>
      <c r="E118" s="39"/>
      <c r="F118" s="198" t="s">
        <v>432</v>
      </c>
      <c r="G118" s="39"/>
      <c r="H118" s="39"/>
      <c r="I118" s="199"/>
      <c r="J118" s="39"/>
      <c r="K118" s="39"/>
      <c r="L118" s="43"/>
      <c r="M118" s="200"/>
      <c r="N118" s="201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135</v>
      </c>
      <c r="AU118" s="16" t="s">
        <v>73</v>
      </c>
    </row>
    <row r="119" s="2" customFormat="1">
      <c r="A119" s="37"/>
      <c r="B119" s="38"/>
      <c r="C119" s="39"/>
      <c r="D119" s="202" t="s">
        <v>137</v>
      </c>
      <c r="E119" s="39"/>
      <c r="F119" s="203" t="s">
        <v>433</v>
      </c>
      <c r="G119" s="39"/>
      <c r="H119" s="39"/>
      <c r="I119" s="199"/>
      <c r="J119" s="39"/>
      <c r="K119" s="39"/>
      <c r="L119" s="43"/>
      <c r="M119" s="200"/>
      <c r="N119" s="201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137</v>
      </c>
      <c r="AU119" s="16" t="s">
        <v>73</v>
      </c>
    </row>
    <row r="120" s="10" customFormat="1">
      <c r="A120" s="10"/>
      <c r="B120" s="204"/>
      <c r="C120" s="205"/>
      <c r="D120" s="197" t="s">
        <v>161</v>
      </c>
      <c r="E120" s="206" t="s">
        <v>28</v>
      </c>
      <c r="F120" s="207" t="s">
        <v>502</v>
      </c>
      <c r="G120" s="205"/>
      <c r="H120" s="208">
        <v>821.70000000000005</v>
      </c>
      <c r="I120" s="209"/>
      <c r="J120" s="205"/>
      <c r="K120" s="205"/>
      <c r="L120" s="210"/>
      <c r="M120" s="250"/>
      <c r="N120" s="251"/>
      <c r="O120" s="251"/>
      <c r="P120" s="251"/>
      <c r="Q120" s="251"/>
      <c r="R120" s="251"/>
      <c r="S120" s="251"/>
      <c r="T120" s="252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4" t="s">
        <v>161</v>
      </c>
      <c r="AU120" s="214" t="s">
        <v>73</v>
      </c>
      <c r="AV120" s="10" t="s">
        <v>82</v>
      </c>
      <c r="AW120" s="10" t="s">
        <v>35</v>
      </c>
      <c r="AX120" s="10" t="s">
        <v>80</v>
      </c>
      <c r="AY120" s="214" t="s">
        <v>133</v>
      </c>
    </row>
    <row r="121" s="2" customFormat="1" ht="6.96" customHeight="1">
      <c r="A121" s="37"/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43"/>
      <c r="M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</sheetData>
  <sheetProtection sheet="1" autoFilter="0" formatColumns="0" formatRows="0" objects="1" scenarios="1" spinCount="100000" saltValue="seehb8SFJriA6D4TN4aI7mM+OSswFf2nZ+3LXpLtdWdYMasLmfbXlBJDbG5HnUCU9cpFOho86/wNeRWGNUMPgw==" hashValue="vAxaiH0NkWBtqVuJvbcqrERXKf1B53mMqiaTeb1p19Ky0+SEJFxoPasAyLjLxK/IqxRrsicREu1Ygxgatt3cIA==" algorithmName="SHA-512" password="CC3D"/>
  <autoFilter ref="C84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5_01/184851256"/>
    <hyperlink ref="F92" r:id="rId2" display="https://podminky.urs.cz/item/CS_URS_2025_01/111151231"/>
    <hyperlink ref="F99" r:id="rId3" display="https://podminky.urs.cz/item/CS_URS_2025_01/185804214"/>
    <hyperlink ref="F103" r:id="rId4" display="https://podminky.urs.cz/item/CS_URS_2025_01/184911111"/>
    <hyperlink ref="F108" r:id="rId5" display="https://podminky.urs.cz/item/CS_URS_2025_01/184808211"/>
    <hyperlink ref="F112" r:id="rId6" display="https://podminky.urs.cz/item/CS_URS_2025_01/185804312"/>
    <hyperlink ref="F116" r:id="rId7" display="https://podminky.urs.cz/item/CS_URS_2025_01/185851121"/>
    <hyperlink ref="F119" r:id="rId8" display="https://podminky.urs.cz/item/CS_URS_2025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82</v>
      </c>
    </row>
    <row r="4" s="1" customFormat="1" ht="24.96" customHeight="1">
      <c r="B4" s="19"/>
      <c r="D4" s="139" t="s">
        <v>107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PD Ohaře (SO-801a SO-802 LV1)</v>
      </c>
      <c r="F7" s="141"/>
      <c r="G7" s="141"/>
      <c r="H7" s="141"/>
      <c r="L7" s="19"/>
    </row>
    <row r="8" s="1" customFormat="1" ht="12" customHeight="1">
      <c r="B8" s="19"/>
      <c r="D8" s="141" t="s">
        <v>108</v>
      </c>
      <c r="L8" s="19"/>
    </row>
    <row r="9" s="2" customFormat="1" ht="16.5" customHeight="1">
      <c r="A9" s="37"/>
      <c r="B9" s="43"/>
      <c r="C9" s="37"/>
      <c r="D9" s="37"/>
      <c r="E9" s="142" t="s">
        <v>109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465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503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28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24. 1. 2025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28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28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34</v>
      </c>
      <c r="F23" s="37"/>
      <c r="G23" s="37"/>
      <c r="H23" s="37"/>
      <c r="I23" s="141" t="s">
        <v>30</v>
      </c>
      <c r="J23" s="132" t="s">
        <v>28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36</v>
      </c>
      <c r="E25" s="37"/>
      <c r="F25" s="37"/>
      <c r="G25" s="37"/>
      <c r="H25" s="37"/>
      <c r="I25" s="141" t="s">
        <v>27</v>
      </c>
      <c r="J25" s="132" t="s">
        <v>28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30</v>
      </c>
      <c r="J26" s="132" t="s">
        <v>28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37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28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39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41</v>
      </c>
      <c r="G34" s="37"/>
      <c r="H34" s="37"/>
      <c r="I34" s="153" t="s">
        <v>40</v>
      </c>
      <c r="J34" s="153" t="s">
        <v>42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43</v>
      </c>
      <c r="E35" s="141" t="s">
        <v>44</v>
      </c>
      <c r="F35" s="155">
        <f>ROUND((SUM(BE85:BE116)),  2)</f>
        <v>0</v>
      </c>
      <c r="G35" s="37"/>
      <c r="H35" s="37"/>
      <c r="I35" s="156">
        <v>0.20999999999999999</v>
      </c>
      <c r="J35" s="155">
        <f>ROUND(((SUM(BE85:BE116))*I35),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45</v>
      </c>
      <c r="F36" s="155">
        <f>ROUND((SUM(BF85:BF116)),  2)</f>
        <v>0</v>
      </c>
      <c r="G36" s="37"/>
      <c r="H36" s="37"/>
      <c r="I36" s="156">
        <v>0.12</v>
      </c>
      <c r="J36" s="155">
        <f>ROUND(((SUM(BF85:BF116))*I36),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ROUND((SUM(BG85:BG116)),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47</v>
      </c>
      <c r="F38" s="155">
        <f>ROUND((SUM(BH85:BH116)),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48</v>
      </c>
      <c r="F39" s="155">
        <f>ROUND((SUM(BI85:BI116)),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110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PD Ohaře (SO-801a SO-802 LV1)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108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109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465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SO-801a2 - 2.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k.ú. Ohaře</v>
      </c>
      <c r="G56" s="39"/>
      <c r="H56" s="39"/>
      <c r="I56" s="31" t="s">
        <v>24</v>
      </c>
      <c r="J56" s="71" t="str">
        <f>IF(J14="","",J14)</f>
        <v>24. 1. 2025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111</v>
      </c>
      <c r="D61" s="170"/>
      <c r="E61" s="170"/>
      <c r="F61" s="170"/>
      <c r="G61" s="170"/>
      <c r="H61" s="170"/>
      <c r="I61" s="170"/>
      <c r="J61" s="171" t="s">
        <v>112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71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113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114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PD Ohaře (SO-801a SO-802 LV1)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108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109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465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SO-801a2 - 2.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k.ú. Ohaře</v>
      </c>
      <c r="G79" s="39"/>
      <c r="H79" s="39"/>
      <c r="I79" s="31" t="s">
        <v>24</v>
      </c>
      <c r="J79" s="71" t="str">
        <f>IF(J14="","",J14)</f>
        <v>24. 1. 2025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36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115</v>
      </c>
      <c r="D84" s="176" t="s">
        <v>58</v>
      </c>
      <c r="E84" s="176" t="s">
        <v>54</v>
      </c>
      <c r="F84" s="176" t="s">
        <v>55</v>
      </c>
      <c r="G84" s="176" t="s">
        <v>116</v>
      </c>
      <c r="H84" s="176" t="s">
        <v>117</v>
      </c>
      <c r="I84" s="176" t="s">
        <v>118</v>
      </c>
      <c r="J84" s="176" t="s">
        <v>112</v>
      </c>
      <c r="K84" s="177" t="s">
        <v>119</v>
      </c>
      <c r="L84" s="178"/>
      <c r="M84" s="91" t="s">
        <v>28</v>
      </c>
      <c r="N84" s="92" t="s">
        <v>43</v>
      </c>
      <c r="O84" s="92" t="s">
        <v>120</v>
      </c>
      <c r="P84" s="92" t="s">
        <v>121</v>
      </c>
      <c r="Q84" s="92" t="s">
        <v>122</v>
      </c>
      <c r="R84" s="92" t="s">
        <v>123</v>
      </c>
      <c r="S84" s="92" t="s">
        <v>124</v>
      </c>
      <c r="T84" s="93" t="s">
        <v>125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126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SUM(P86:P116)</f>
        <v>0</v>
      </c>
      <c r="Q85" s="95"/>
      <c r="R85" s="181">
        <f>SUM(R86:R116)</f>
        <v>0.013780000000000001</v>
      </c>
      <c r="S85" s="95"/>
      <c r="T85" s="182">
        <f>SUM(T86:T116)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72</v>
      </c>
      <c r="AU85" s="16" t="s">
        <v>113</v>
      </c>
      <c r="BK85" s="183">
        <f>SUM(BK86:BK116)</f>
        <v>0</v>
      </c>
    </row>
    <row r="86" s="2" customFormat="1" ht="24.15" customHeight="1">
      <c r="A86" s="37"/>
      <c r="B86" s="38"/>
      <c r="C86" s="184" t="s">
        <v>80</v>
      </c>
      <c r="D86" s="184" t="s">
        <v>127</v>
      </c>
      <c r="E86" s="185" t="s">
        <v>467</v>
      </c>
      <c r="F86" s="186" t="s">
        <v>468</v>
      </c>
      <c r="G86" s="187" t="s">
        <v>469</v>
      </c>
      <c r="H86" s="188">
        <v>4.0110000000000001</v>
      </c>
      <c r="I86" s="189"/>
      <c r="J86" s="190">
        <f>ROUND(I86*H86,2)</f>
        <v>0</v>
      </c>
      <c r="K86" s="186" t="s">
        <v>131</v>
      </c>
      <c r="L86" s="43"/>
      <c r="M86" s="191" t="s">
        <v>28</v>
      </c>
      <c r="N86" s="192" t="s">
        <v>44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132</v>
      </c>
      <c r="AT86" s="195" t="s">
        <v>127</v>
      </c>
      <c r="AU86" s="195" t="s">
        <v>73</v>
      </c>
      <c r="AY86" s="16" t="s">
        <v>133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80</v>
      </c>
      <c r="BK86" s="196">
        <f>ROUND(I86*H86,2)</f>
        <v>0</v>
      </c>
      <c r="BL86" s="16" t="s">
        <v>132</v>
      </c>
      <c r="BM86" s="195" t="s">
        <v>504</v>
      </c>
    </row>
    <row r="87" s="2" customFormat="1">
      <c r="A87" s="37"/>
      <c r="B87" s="38"/>
      <c r="C87" s="39"/>
      <c r="D87" s="197" t="s">
        <v>135</v>
      </c>
      <c r="E87" s="39"/>
      <c r="F87" s="198" t="s">
        <v>471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135</v>
      </c>
      <c r="AU87" s="16" t="s">
        <v>73</v>
      </c>
    </row>
    <row r="88" s="2" customFormat="1">
      <c r="A88" s="37"/>
      <c r="B88" s="38"/>
      <c r="C88" s="39"/>
      <c r="D88" s="202" t="s">
        <v>137</v>
      </c>
      <c r="E88" s="39"/>
      <c r="F88" s="203" t="s">
        <v>472</v>
      </c>
      <c r="G88" s="39"/>
      <c r="H88" s="39"/>
      <c r="I88" s="199"/>
      <c r="J88" s="39"/>
      <c r="K88" s="39"/>
      <c r="L88" s="43"/>
      <c r="M88" s="200"/>
      <c r="N88" s="201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137</v>
      </c>
      <c r="AU88" s="16" t="s">
        <v>73</v>
      </c>
    </row>
    <row r="89" s="10" customFormat="1">
      <c r="A89" s="10"/>
      <c r="B89" s="204"/>
      <c r="C89" s="205"/>
      <c r="D89" s="197" t="s">
        <v>161</v>
      </c>
      <c r="E89" s="206" t="s">
        <v>28</v>
      </c>
      <c r="F89" s="207" t="s">
        <v>505</v>
      </c>
      <c r="G89" s="205"/>
      <c r="H89" s="208">
        <v>4.0110000000000001</v>
      </c>
      <c r="I89" s="209"/>
      <c r="J89" s="205"/>
      <c r="K89" s="205"/>
      <c r="L89" s="210"/>
      <c r="M89" s="211"/>
      <c r="N89" s="212"/>
      <c r="O89" s="212"/>
      <c r="P89" s="212"/>
      <c r="Q89" s="212"/>
      <c r="R89" s="212"/>
      <c r="S89" s="212"/>
      <c r="T89" s="213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4" t="s">
        <v>161</v>
      </c>
      <c r="AU89" s="214" t="s">
        <v>73</v>
      </c>
      <c r="AV89" s="10" t="s">
        <v>82</v>
      </c>
      <c r="AW89" s="10" t="s">
        <v>35</v>
      </c>
      <c r="AX89" s="10" t="s">
        <v>80</v>
      </c>
      <c r="AY89" s="214" t="s">
        <v>133</v>
      </c>
    </row>
    <row r="90" s="2" customFormat="1" ht="24.15" customHeight="1">
      <c r="A90" s="37"/>
      <c r="B90" s="38"/>
      <c r="C90" s="184" t="s">
        <v>82</v>
      </c>
      <c r="D90" s="184" t="s">
        <v>127</v>
      </c>
      <c r="E90" s="185" t="s">
        <v>185</v>
      </c>
      <c r="F90" s="186" t="s">
        <v>186</v>
      </c>
      <c r="G90" s="187" t="s">
        <v>130</v>
      </c>
      <c r="H90" s="188">
        <v>11330</v>
      </c>
      <c r="I90" s="189"/>
      <c r="J90" s="190">
        <f>ROUND(I90*H90,2)</f>
        <v>0</v>
      </c>
      <c r="K90" s="186" t="s">
        <v>131</v>
      </c>
      <c r="L90" s="43"/>
      <c r="M90" s="191" t="s">
        <v>28</v>
      </c>
      <c r="N90" s="192" t="s">
        <v>44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132</v>
      </c>
      <c r="AT90" s="195" t="s">
        <v>127</v>
      </c>
      <c r="AU90" s="195" t="s">
        <v>73</v>
      </c>
      <c r="AY90" s="16" t="s">
        <v>133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80</v>
      </c>
      <c r="BK90" s="196">
        <f>ROUND(I90*H90,2)</f>
        <v>0</v>
      </c>
      <c r="BL90" s="16" t="s">
        <v>132</v>
      </c>
      <c r="BM90" s="195" t="s">
        <v>506</v>
      </c>
    </row>
    <row r="91" s="2" customFormat="1">
      <c r="A91" s="37"/>
      <c r="B91" s="38"/>
      <c r="C91" s="39"/>
      <c r="D91" s="197" t="s">
        <v>135</v>
      </c>
      <c r="E91" s="39"/>
      <c r="F91" s="198" t="s">
        <v>188</v>
      </c>
      <c r="G91" s="39"/>
      <c r="H91" s="39"/>
      <c r="I91" s="199"/>
      <c r="J91" s="39"/>
      <c r="K91" s="39"/>
      <c r="L91" s="43"/>
      <c r="M91" s="200"/>
      <c r="N91" s="20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135</v>
      </c>
      <c r="AU91" s="16" t="s">
        <v>73</v>
      </c>
    </row>
    <row r="92" s="2" customFormat="1">
      <c r="A92" s="37"/>
      <c r="B92" s="38"/>
      <c r="C92" s="39"/>
      <c r="D92" s="202" t="s">
        <v>137</v>
      </c>
      <c r="E92" s="39"/>
      <c r="F92" s="203" t="s">
        <v>189</v>
      </c>
      <c r="G92" s="39"/>
      <c r="H92" s="39"/>
      <c r="I92" s="199"/>
      <c r="J92" s="39"/>
      <c r="K92" s="39"/>
      <c r="L92" s="43"/>
      <c r="M92" s="200"/>
      <c r="N92" s="20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73</v>
      </c>
    </row>
    <row r="93" s="10" customFormat="1">
      <c r="A93" s="10"/>
      <c r="B93" s="204"/>
      <c r="C93" s="205"/>
      <c r="D93" s="197" t="s">
        <v>161</v>
      </c>
      <c r="E93" s="206" t="s">
        <v>28</v>
      </c>
      <c r="F93" s="207" t="s">
        <v>507</v>
      </c>
      <c r="G93" s="205"/>
      <c r="H93" s="208">
        <v>11330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4" t="s">
        <v>161</v>
      </c>
      <c r="AU93" s="214" t="s">
        <v>73</v>
      </c>
      <c r="AV93" s="10" t="s">
        <v>82</v>
      </c>
      <c r="AW93" s="10" t="s">
        <v>35</v>
      </c>
      <c r="AX93" s="10" t="s">
        <v>80</v>
      </c>
      <c r="AY93" s="214" t="s">
        <v>133</v>
      </c>
    </row>
    <row r="94" s="2" customFormat="1" ht="16.5" customHeight="1">
      <c r="A94" s="37"/>
      <c r="B94" s="38"/>
      <c r="C94" s="184" t="s">
        <v>144</v>
      </c>
      <c r="D94" s="184" t="s">
        <v>127</v>
      </c>
      <c r="E94" s="185" t="s">
        <v>476</v>
      </c>
      <c r="F94" s="186" t="s">
        <v>192</v>
      </c>
      <c r="G94" s="187" t="s">
        <v>193</v>
      </c>
      <c r="H94" s="188">
        <v>16.995000000000001</v>
      </c>
      <c r="I94" s="189"/>
      <c r="J94" s="190">
        <f>ROUND(I94*H94,2)</f>
        <v>0</v>
      </c>
      <c r="K94" s="186" t="s">
        <v>28</v>
      </c>
      <c r="L94" s="43"/>
      <c r="M94" s="191" t="s">
        <v>28</v>
      </c>
      <c r="N94" s="192" t="s">
        <v>44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132</v>
      </c>
      <c r="AT94" s="195" t="s">
        <v>127</v>
      </c>
      <c r="AU94" s="195" t="s">
        <v>73</v>
      </c>
      <c r="AY94" s="16" t="s">
        <v>133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80</v>
      </c>
      <c r="BK94" s="196">
        <f>ROUND(I94*H94,2)</f>
        <v>0</v>
      </c>
      <c r="BL94" s="16" t="s">
        <v>132</v>
      </c>
      <c r="BM94" s="195" t="s">
        <v>508</v>
      </c>
    </row>
    <row r="95" s="2" customFormat="1">
      <c r="A95" s="37"/>
      <c r="B95" s="38"/>
      <c r="C95" s="39"/>
      <c r="D95" s="197" t="s">
        <v>135</v>
      </c>
      <c r="E95" s="39"/>
      <c r="F95" s="198" t="s">
        <v>192</v>
      </c>
      <c r="G95" s="39"/>
      <c r="H95" s="39"/>
      <c r="I95" s="199"/>
      <c r="J95" s="39"/>
      <c r="K95" s="39"/>
      <c r="L95" s="43"/>
      <c r="M95" s="200"/>
      <c r="N95" s="20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135</v>
      </c>
      <c r="AU95" s="16" t="s">
        <v>73</v>
      </c>
    </row>
    <row r="96" s="10" customFormat="1">
      <c r="A96" s="10"/>
      <c r="B96" s="204"/>
      <c r="C96" s="205"/>
      <c r="D96" s="197" t="s">
        <v>161</v>
      </c>
      <c r="E96" s="206" t="s">
        <v>28</v>
      </c>
      <c r="F96" s="207" t="s">
        <v>509</v>
      </c>
      <c r="G96" s="205"/>
      <c r="H96" s="208">
        <v>16.995000000000001</v>
      </c>
      <c r="I96" s="209"/>
      <c r="J96" s="205"/>
      <c r="K96" s="205"/>
      <c r="L96" s="210"/>
      <c r="M96" s="211"/>
      <c r="N96" s="212"/>
      <c r="O96" s="212"/>
      <c r="P96" s="212"/>
      <c r="Q96" s="212"/>
      <c r="R96" s="212"/>
      <c r="S96" s="212"/>
      <c r="T96" s="213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4" t="s">
        <v>161</v>
      </c>
      <c r="AU96" s="214" t="s">
        <v>73</v>
      </c>
      <c r="AV96" s="10" t="s">
        <v>82</v>
      </c>
      <c r="AW96" s="10" t="s">
        <v>35</v>
      </c>
      <c r="AX96" s="10" t="s">
        <v>80</v>
      </c>
      <c r="AY96" s="214" t="s">
        <v>133</v>
      </c>
    </row>
    <row r="97" s="2" customFormat="1" ht="16.5" customHeight="1">
      <c r="A97" s="37"/>
      <c r="B97" s="38"/>
      <c r="C97" s="184" t="s">
        <v>132</v>
      </c>
      <c r="D97" s="184" t="s">
        <v>127</v>
      </c>
      <c r="E97" s="185" t="s">
        <v>485</v>
      </c>
      <c r="F97" s="186" t="s">
        <v>486</v>
      </c>
      <c r="G97" s="187" t="s">
        <v>223</v>
      </c>
      <c r="H97" s="188">
        <v>689</v>
      </c>
      <c r="I97" s="189"/>
      <c r="J97" s="190">
        <f>ROUND(I97*H97,2)</f>
        <v>0</v>
      </c>
      <c r="K97" s="186" t="s">
        <v>131</v>
      </c>
      <c r="L97" s="43"/>
      <c r="M97" s="191" t="s">
        <v>28</v>
      </c>
      <c r="N97" s="192" t="s">
        <v>44</v>
      </c>
      <c r="O97" s="83"/>
      <c r="P97" s="193">
        <f>O97*H97</f>
        <v>0</v>
      </c>
      <c r="Q97" s="193">
        <v>2.0000000000000002E-05</v>
      </c>
      <c r="R97" s="193">
        <f>Q97*H97</f>
        <v>0.013780000000000001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132</v>
      </c>
      <c r="AT97" s="195" t="s">
        <v>127</v>
      </c>
      <c r="AU97" s="195" t="s">
        <v>73</v>
      </c>
      <c r="AY97" s="16" t="s">
        <v>133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80</v>
      </c>
      <c r="BK97" s="196">
        <f>ROUND(I97*H97,2)</f>
        <v>0</v>
      </c>
      <c r="BL97" s="16" t="s">
        <v>132</v>
      </c>
      <c r="BM97" s="195" t="s">
        <v>510</v>
      </c>
    </row>
    <row r="98" s="2" customFormat="1">
      <c r="A98" s="37"/>
      <c r="B98" s="38"/>
      <c r="C98" s="39"/>
      <c r="D98" s="197" t="s">
        <v>135</v>
      </c>
      <c r="E98" s="39"/>
      <c r="F98" s="198" t="s">
        <v>488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135</v>
      </c>
      <c r="AU98" s="16" t="s">
        <v>73</v>
      </c>
    </row>
    <row r="99" s="2" customFormat="1">
      <c r="A99" s="37"/>
      <c r="B99" s="38"/>
      <c r="C99" s="39"/>
      <c r="D99" s="202" t="s">
        <v>137</v>
      </c>
      <c r="E99" s="39"/>
      <c r="F99" s="203" t="s">
        <v>489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137</v>
      </c>
      <c r="AU99" s="16" t="s">
        <v>73</v>
      </c>
    </row>
    <row r="100" s="12" customFormat="1">
      <c r="A100" s="12"/>
      <c r="B100" s="236"/>
      <c r="C100" s="237"/>
      <c r="D100" s="197" t="s">
        <v>161</v>
      </c>
      <c r="E100" s="238" t="s">
        <v>28</v>
      </c>
      <c r="F100" s="239" t="s">
        <v>490</v>
      </c>
      <c r="G100" s="237"/>
      <c r="H100" s="238" t="s">
        <v>28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45" t="s">
        <v>161</v>
      </c>
      <c r="AU100" s="245" t="s">
        <v>73</v>
      </c>
      <c r="AV100" s="12" t="s">
        <v>80</v>
      </c>
      <c r="AW100" s="12" t="s">
        <v>35</v>
      </c>
      <c r="AX100" s="12" t="s">
        <v>73</v>
      </c>
      <c r="AY100" s="245" t="s">
        <v>133</v>
      </c>
    </row>
    <row r="101" s="10" customFormat="1">
      <c r="A101" s="10"/>
      <c r="B101" s="204"/>
      <c r="C101" s="205"/>
      <c r="D101" s="197" t="s">
        <v>161</v>
      </c>
      <c r="E101" s="206" t="s">
        <v>28</v>
      </c>
      <c r="F101" s="207" t="s">
        <v>491</v>
      </c>
      <c r="G101" s="205"/>
      <c r="H101" s="208">
        <v>689</v>
      </c>
      <c r="I101" s="209"/>
      <c r="J101" s="205"/>
      <c r="K101" s="205"/>
      <c r="L101" s="210"/>
      <c r="M101" s="211"/>
      <c r="N101" s="212"/>
      <c r="O101" s="212"/>
      <c r="P101" s="212"/>
      <c r="Q101" s="212"/>
      <c r="R101" s="212"/>
      <c r="S101" s="212"/>
      <c r="T101" s="213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4" t="s">
        <v>161</v>
      </c>
      <c r="AU101" s="214" t="s">
        <v>73</v>
      </c>
      <c r="AV101" s="10" t="s">
        <v>82</v>
      </c>
      <c r="AW101" s="10" t="s">
        <v>35</v>
      </c>
      <c r="AX101" s="10" t="s">
        <v>80</v>
      </c>
      <c r="AY101" s="214" t="s">
        <v>133</v>
      </c>
    </row>
    <row r="102" s="2" customFormat="1" ht="24.15" customHeight="1">
      <c r="A102" s="37"/>
      <c r="B102" s="38"/>
      <c r="C102" s="184" t="s">
        <v>155</v>
      </c>
      <c r="D102" s="184" t="s">
        <v>127</v>
      </c>
      <c r="E102" s="185" t="s">
        <v>492</v>
      </c>
      <c r="F102" s="186" t="s">
        <v>493</v>
      </c>
      <c r="G102" s="187" t="s">
        <v>223</v>
      </c>
      <c r="H102" s="188">
        <v>3900</v>
      </c>
      <c r="I102" s="189"/>
      <c r="J102" s="190">
        <f>ROUND(I102*H102,2)</f>
        <v>0</v>
      </c>
      <c r="K102" s="186" t="s">
        <v>131</v>
      </c>
      <c r="L102" s="43"/>
      <c r="M102" s="191" t="s">
        <v>28</v>
      </c>
      <c r="N102" s="192" t="s">
        <v>44</v>
      </c>
      <c r="O102" s="83"/>
      <c r="P102" s="193">
        <f>O102*H102</f>
        <v>0</v>
      </c>
      <c r="Q102" s="193">
        <v>0</v>
      </c>
      <c r="R102" s="193">
        <f>Q102*H102</f>
        <v>0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132</v>
      </c>
      <c r="AT102" s="195" t="s">
        <v>127</v>
      </c>
      <c r="AU102" s="195" t="s">
        <v>73</v>
      </c>
      <c r="AY102" s="16" t="s">
        <v>133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80</v>
      </c>
      <c r="BK102" s="196">
        <f>ROUND(I102*H102,2)</f>
        <v>0</v>
      </c>
      <c r="BL102" s="16" t="s">
        <v>132</v>
      </c>
      <c r="BM102" s="195" t="s">
        <v>511</v>
      </c>
    </row>
    <row r="103" s="2" customFormat="1">
      <c r="A103" s="37"/>
      <c r="B103" s="38"/>
      <c r="C103" s="39"/>
      <c r="D103" s="197" t="s">
        <v>135</v>
      </c>
      <c r="E103" s="39"/>
      <c r="F103" s="198" t="s">
        <v>495</v>
      </c>
      <c r="G103" s="39"/>
      <c r="H103" s="39"/>
      <c r="I103" s="199"/>
      <c r="J103" s="39"/>
      <c r="K103" s="39"/>
      <c r="L103" s="43"/>
      <c r="M103" s="200"/>
      <c r="N103" s="20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135</v>
      </c>
      <c r="AU103" s="16" t="s">
        <v>73</v>
      </c>
    </row>
    <row r="104" s="2" customFormat="1">
      <c r="A104" s="37"/>
      <c r="B104" s="38"/>
      <c r="C104" s="39"/>
      <c r="D104" s="202" t="s">
        <v>137</v>
      </c>
      <c r="E104" s="39"/>
      <c r="F104" s="203" t="s">
        <v>496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137</v>
      </c>
      <c r="AU104" s="16" t="s">
        <v>73</v>
      </c>
    </row>
    <row r="105" s="10" customFormat="1">
      <c r="A105" s="10"/>
      <c r="B105" s="204"/>
      <c r="C105" s="205"/>
      <c r="D105" s="197" t="s">
        <v>161</v>
      </c>
      <c r="E105" s="206" t="s">
        <v>28</v>
      </c>
      <c r="F105" s="207" t="s">
        <v>497</v>
      </c>
      <c r="G105" s="205"/>
      <c r="H105" s="208">
        <v>3900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4" t="s">
        <v>161</v>
      </c>
      <c r="AU105" s="214" t="s">
        <v>73</v>
      </c>
      <c r="AV105" s="10" t="s">
        <v>82</v>
      </c>
      <c r="AW105" s="10" t="s">
        <v>35</v>
      </c>
      <c r="AX105" s="10" t="s">
        <v>80</v>
      </c>
      <c r="AY105" s="214" t="s">
        <v>133</v>
      </c>
    </row>
    <row r="106" s="2" customFormat="1" ht="16.5" customHeight="1">
      <c r="A106" s="37"/>
      <c r="B106" s="38"/>
      <c r="C106" s="184" t="s">
        <v>163</v>
      </c>
      <c r="D106" s="184" t="s">
        <v>127</v>
      </c>
      <c r="E106" s="185" t="s">
        <v>416</v>
      </c>
      <c r="F106" s="186" t="s">
        <v>417</v>
      </c>
      <c r="G106" s="187" t="s">
        <v>411</v>
      </c>
      <c r="H106" s="188">
        <v>164.34</v>
      </c>
      <c r="I106" s="189"/>
      <c r="J106" s="190">
        <f>ROUND(I106*H106,2)</f>
        <v>0</v>
      </c>
      <c r="K106" s="186" t="s">
        <v>131</v>
      </c>
      <c r="L106" s="43"/>
      <c r="M106" s="191" t="s">
        <v>28</v>
      </c>
      <c r="N106" s="192" t="s">
        <v>44</v>
      </c>
      <c r="O106" s="83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132</v>
      </c>
      <c r="AT106" s="195" t="s">
        <v>127</v>
      </c>
      <c r="AU106" s="195" t="s">
        <v>73</v>
      </c>
      <c r="AY106" s="16" t="s">
        <v>133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80</v>
      </c>
      <c r="BK106" s="196">
        <f>ROUND(I106*H106,2)</f>
        <v>0</v>
      </c>
      <c r="BL106" s="16" t="s">
        <v>132</v>
      </c>
      <c r="BM106" s="195" t="s">
        <v>512</v>
      </c>
    </row>
    <row r="107" s="2" customFormat="1">
      <c r="A107" s="37"/>
      <c r="B107" s="38"/>
      <c r="C107" s="39"/>
      <c r="D107" s="197" t="s">
        <v>135</v>
      </c>
      <c r="E107" s="39"/>
      <c r="F107" s="198" t="s">
        <v>419</v>
      </c>
      <c r="G107" s="39"/>
      <c r="H107" s="39"/>
      <c r="I107" s="199"/>
      <c r="J107" s="39"/>
      <c r="K107" s="39"/>
      <c r="L107" s="43"/>
      <c r="M107" s="200"/>
      <c r="N107" s="20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135</v>
      </c>
      <c r="AU107" s="16" t="s">
        <v>73</v>
      </c>
    </row>
    <row r="108" s="2" customFormat="1">
      <c r="A108" s="37"/>
      <c r="B108" s="38"/>
      <c r="C108" s="39"/>
      <c r="D108" s="202" t="s">
        <v>137</v>
      </c>
      <c r="E108" s="39"/>
      <c r="F108" s="203" t="s">
        <v>420</v>
      </c>
      <c r="G108" s="39"/>
      <c r="H108" s="39"/>
      <c r="I108" s="199"/>
      <c r="J108" s="39"/>
      <c r="K108" s="39"/>
      <c r="L108" s="43"/>
      <c r="M108" s="200"/>
      <c r="N108" s="20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137</v>
      </c>
      <c r="AU108" s="16" t="s">
        <v>73</v>
      </c>
    </row>
    <row r="109" s="10" customFormat="1">
      <c r="A109" s="10"/>
      <c r="B109" s="204"/>
      <c r="C109" s="205"/>
      <c r="D109" s="197" t="s">
        <v>161</v>
      </c>
      <c r="E109" s="206" t="s">
        <v>28</v>
      </c>
      <c r="F109" s="207" t="s">
        <v>513</v>
      </c>
      <c r="G109" s="205"/>
      <c r="H109" s="208">
        <v>164.34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4" t="s">
        <v>161</v>
      </c>
      <c r="AU109" s="214" t="s">
        <v>73</v>
      </c>
      <c r="AV109" s="10" t="s">
        <v>82</v>
      </c>
      <c r="AW109" s="10" t="s">
        <v>35</v>
      </c>
      <c r="AX109" s="10" t="s">
        <v>80</v>
      </c>
      <c r="AY109" s="214" t="s">
        <v>133</v>
      </c>
    </row>
    <row r="110" s="2" customFormat="1" ht="21.75" customHeight="1">
      <c r="A110" s="37"/>
      <c r="B110" s="38"/>
      <c r="C110" s="184" t="s">
        <v>172</v>
      </c>
      <c r="D110" s="184" t="s">
        <v>127</v>
      </c>
      <c r="E110" s="185" t="s">
        <v>423</v>
      </c>
      <c r="F110" s="186" t="s">
        <v>424</v>
      </c>
      <c r="G110" s="187" t="s">
        <v>411</v>
      </c>
      <c r="H110" s="188">
        <v>164.34</v>
      </c>
      <c r="I110" s="189"/>
      <c r="J110" s="190">
        <f>ROUND(I110*H110,2)</f>
        <v>0</v>
      </c>
      <c r="K110" s="186" t="s">
        <v>131</v>
      </c>
      <c r="L110" s="43"/>
      <c r="M110" s="191" t="s">
        <v>28</v>
      </c>
      <c r="N110" s="192" t="s">
        <v>44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132</v>
      </c>
      <c r="AT110" s="195" t="s">
        <v>127</v>
      </c>
      <c r="AU110" s="195" t="s">
        <v>73</v>
      </c>
      <c r="AY110" s="16" t="s">
        <v>133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80</v>
      </c>
      <c r="BK110" s="196">
        <f>ROUND(I110*H110,2)</f>
        <v>0</v>
      </c>
      <c r="BL110" s="16" t="s">
        <v>132</v>
      </c>
      <c r="BM110" s="195" t="s">
        <v>514</v>
      </c>
    </row>
    <row r="111" s="2" customFormat="1">
      <c r="A111" s="37"/>
      <c r="B111" s="38"/>
      <c r="C111" s="39"/>
      <c r="D111" s="197" t="s">
        <v>135</v>
      </c>
      <c r="E111" s="39"/>
      <c r="F111" s="198" t="s">
        <v>426</v>
      </c>
      <c r="G111" s="39"/>
      <c r="H111" s="39"/>
      <c r="I111" s="199"/>
      <c r="J111" s="39"/>
      <c r="K111" s="39"/>
      <c r="L111" s="43"/>
      <c r="M111" s="200"/>
      <c r="N111" s="201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135</v>
      </c>
      <c r="AU111" s="16" t="s">
        <v>73</v>
      </c>
    </row>
    <row r="112" s="2" customFormat="1">
      <c r="A112" s="37"/>
      <c r="B112" s="38"/>
      <c r="C112" s="39"/>
      <c r="D112" s="202" t="s">
        <v>137</v>
      </c>
      <c r="E112" s="39"/>
      <c r="F112" s="203" t="s">
        <v>427</v>
      </c>
      <c r="G112" s="39"/>
      <c r="H112" s="39"/>
      <c r="I112" s="199"/>
      <c r="J112" s="39"/>
      <c r="K112" s="39"/>
      <c r="L112" s="43"/>
      <c r="M112" s="200"/>
      <c r="N112" s="20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73</v>
      </c>
    </row>
    <row r="113" s="2" customFormat="1" ht="24.15" customHeight="1">
      <c r="A113" s="37"/>
      <c r="B113" s="38"/>
      <c r="C113" s="184" t="s">
        <v>177</v>
      </c>
      <c r="D113" s="184" t="s">
        <v>127</v>
      </c>
      <c r="E113" s="185" t="s">
        <v>429</v>
      </c>
      <c r="F113" s="186" t="s">
        <v>430</v>
      </c>
      <c r="G113" s="187" t="s">
        <v>411</v>
      </c>
      <c r="H113" s="188">
        <v>493.01999999999998</v>
      </c>
      <c r="I113" s="189"/>
      <c r="J113" s="190">
        <f>ROUND(I113*H113,2)</f>
        <v>0</v>
      </c>
      <c r="K113" s="186" t="s">
        <v>131</v>
      </c>
      <c r="L113" s="43"/>
      <c r="M113" s="191" t="s">
        <v>28</v>
      </c>
      <c r="N113" s="192" t="s">
        <v>44</v>
      </c>
      <c r="O113" s="83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132</v>
      </c>
      <c r="AT113" s="195" t="s">
        <v>127</v>
      </c>
      <c r="AU113" s="195" t="s">
        <v>73</v>
      </c>
      <c r="AY113" s="16" t="s">
        <v>133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80</v>
      </c>
      <c r="BK113" s="196">
        <f>ROUND(I113*H113,2)</f>
        <v>0</v>
      </c>
      <c r="BL113" s="16" t="s">
        <v>132</v>
      </c>
      <c r="BM113" s="195" t="s">
        <v>515</v>
      </c>
    </row>
    <row r="114" s="2" customFormat="1">
      <c r="A114" s="37"/>
      <c r="B114" s="38"/>
      <c r="C114" s="39"/>
      <c r="D114" s="197" t="s">
        <v>135</v>
      </c>
      <c r="E114" s="39"/>
      <c r="F114" s="198" t="s">
        <v>432</v>
      </c>
      <c r="G114" s="39"/>
      <c r="H114" s="39"/>
      <c r="I114" s="199"/>
      <c r="J114" s="39"/>
      <c r="K114" s="39"/>
      <c r="L114" s="43"/>
      <c r="M114" s="200"/>
      <c r="N114" s="201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135</v>
      </c>
      <c r="AU114" s="16" t="s">
        <v>73</v>
      </c>
    </row>
    <row r="115" s="2" customFormat="1">
      <c r="A115" s="37"/>
      <c r="B115" s="38"/>
      <c r="C115" s="39"/>
      <c r="D115" s="202" t="s">
        <v>137</v>
      </c>
      <c r="E115" s="39"/>
      <c r="F115" s="203" t="s">
        <v>433</v>
      </c>
      <c r="G115" s="39"/>
      <c r="H115" s="39"/>
      <c r="I115" s="199"/>
      <c r="J115" s="39"/>
      <c r="K115" s="39"/>
      <c r="L115" s="43"/>
      <c r="M115" s="200"/>
      <c r="N115" s="20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73</v>
      </c>
    </row>
    <row r="116" s="10" customFormat="1">
      <c r="A116" s="10"/>
      <c r="B116" s="204"/>
      <c r="C116" s="205"/>
      <c r="D116" s="197" t="s">
        <v>161</v>
      </c>
      <c r="E116" s="206" t="s">
        <v>28</v>
      </c>
      <c r="F116" s="207" t="s">
        <v>516</v>
      </c>
      <c r="G116" s="205"/>
      <c r="H116" s="208">
        <v>493.01999999999998</v>
      </c>
      <c r="I116" s="209"/>
      <c r="J116" s="205"/>
      <c r="K116" s="205"/>
      <c r="L116" s="210"/>
      <c r="M116" s="250"/>
      <c r="N116" s="251"/>
      <c r="O116" s="251"/>
      <c r="P116" s="251"/>
      <c r="Q116" s="251"/>
      <c r="R116" s="251"/>
      <c r="S116" s="251"/>
      <c r="T116" s="252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4" t="s">
        <v>161</v>
      </c>
      <c r="AU116" s="214" t="s">
        <v>73</v>
      </c>
      <c r="AV116" s="10" t="s">
        <v>82</v>
      </c>
      <c r="AW116" s="10" t="s">
        <v>35</v>
      </c>
      <c r="AX116" s="10" t="s">
        <v>80</v>
      </c>
      <c r="AY116" s="214" t="s">
        <v>133</v>
      </c>
    </row>
    <row r="117" s="2" customFormat="1" ht="6.96" customHeight="1">
      <c r="A117" s="37"/>
      <c r="B117" s="58"/>
      <c r="C117" s="59"/>
      <c r="D117" s="59"/>
      <c r="E117" s="59"/>
      <c r="F117" s="59"/>
      <c r="G117" s="59"/>
      <c r="H117" s="59"/>
      <c r="I117" s="59"/>
      <c r="J117" s="59"/>
      <c r="K117" s="59"/>
      <c r="L117" s="43"/>
      <c r="M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</sheetData>
  <sheetProtection sheet="1" autoFilter="0" formatColumns="0" formatRows="0" objects="1" scenarios="1" spinCount="100000" saltValue="0LAXaRPbAtdJBMnltRVijDyewbMLOwUfzhMM6GD8LgtcgjkaMyfTqSL6CPYS19yWjhuPemqNp+8wFiHL3MlBOw==" hashValue="o6yy4QQ86El+ySe0vKmsGcWnzrVSFYCsh7a2c0wkDn6GhZpud3sZo0ignTHc4hTFCk69uNObijF0sMmNlFHadA==" algorithmName="SHA-512" password="CC3D"/>
  <autoFilter ref="C84:K1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5_01/184851256"/>
    <hyperlink ref="F92" r:id="rId2" display="https://podminky.urs.cz/item/CS_URS_2025_01/111151231"/>
    <hyperlink ref="F99" r:id="rId3" display="https://podminky.urs.cz/item/CS_URS_2025_01/184911111"/>
    <hyperlink ref="F104" r:id="rId4" display="https://podminky.urs.cz/item/CS_URS_2025_01/184808211"/>
    <hyperlink ref="F108" r:id="rId5" display="https://podminky.urs.cz/item/CS_URS_2025_01/185804312"/>
    <hyperlink ref="F112" r:id="rId6" display="https://podminky.urs.cz/item/CS_URS_2025_01/185851121"/>
    <hyperlink ref="F115" r:id="rId7" display="https://podminky.urs.cz/item/CS_URS_2025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82</v>
      </c>
    </row>
    <row r="4" s="1" customFormat="1" ht="24.96" customHeight="1">
      <c r="B4" s="19"/>
      <c r="D4" s="139" t="s">
        <v>107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PD Ohaře (SO-801a SO-802 LV1)</v>
      </c>
      <c r="F7" s="141"/>
      <c r="G7" s="141"/>
      <c r="H7" s="141"/>
      <c r="L7" s="19"/>
    </row>
    <row r="8" s="1" customFormat="1" ht="12" customHeight="1">
      <c r="B8" s="19"/>
      <c r="D8" s="141" t="s">
        <v>108</v>
      </c>
      <c r="L8" s="19"/>
    </row>
    <row r="9" s="2" customFormat="1" ht="16.5" customHeight="1">
      <c r="A9" s="37"/>
      <c r="B9" s="43"/>
      <c r="C9" s="37"/>
      <c r="D9" s="37"/>
      <c r="E9" s="142" t="s">
        <v>109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465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517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28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24. 1. 2025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28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28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34</v>
      </c>
      <c r="F23" s="37"/>
      <c r="G23" s="37"/>
      <c r="H23" s="37"/>
      <c r="I23" s="141" t="s">
        <v>30</v>
      </c>
      <c r="J23" s="132" t="s">
        <v>28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36</v>
      </c>
      <c r="E25" s="37"/>
      <c r="F25" s="37"/>
      <c r="G25" s="37"/>
      <c r="H25" s="37"/>
      <c r="I25" s="141" t="s">
        <v>27</v>
      </c>
      <c r="J25" s="132" t="s">
        <v>28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30</v>
      </c>
      <c r="J26" s="132" t="s">
        <v>28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37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28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39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41</v>
      </c>
      <c r="G34" s="37"/>
      <c r="H34" s="37"/>
      <c r="I34" s="153" t="s">
        <v>40</v>
      </c>
      <c r="J34" s="153" t="s">
        <v>42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43</v>
      </c>
      <c r="E35" s="141" t="s">
        <v>44</v>
      </c>
      <c r="F35" s="155">
        <f>ROUND((SUM(BE85:BE120)),  2)</f>
        <v>0</v>
      </c>
      <c r="G35" s="37"/>
      <c r="H35" s="37"/>
      <c r="I35" s="156">
        <v>0.20999999999999999</v>
      </c>
      <c r="J35" s="155">
        <f>ROUND(((SUM(BE85:BE120))*I35),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45</v>
      </c>
      <c r="F36" s="155">
        <f>ROUND((SUM(BF85:BF120)),  2)</f>
        <v>0</v>
      </c>
      <c r="G36" s="37"/>
      <c r="H36" s="37"/>
      <c r="I36" s="156">
        <v>0.12</v>
      </c>
      <c r="J36" s="155">
        <f>ROUND(((SUM(BF85:BF120))*I36),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ROUND((SUM(BG85:BG120)),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47</v>
      </c>
      <c r="F38" s="155">
        <f>ROUND((SUM(BH85:BH120)),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48</v>
      </c>
      <c r="F39" s="155">
        <f>ROUND((SUM(BI85:BI120)),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110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PD Ohaře (SO-801a SO-802 LV1)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108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109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465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SO-801a3 - 3.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k.ú. Ohaře</v>
      </c>
      <c r="G56" s="39"/>
      <c r="H56" s="39"/>
      <c r="I56" s="31" t="s">
        <v>24</v>
      </c>
      <c r="J56" s="71" t="str">
        <f>IF(J14="","",J14)</f>
        <v>24. 1. 2025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111</v>
      </c>
      <c r="D61" s="170"/>
      <c r="E61" s="170"/>
      <c r="F61" s="170"/>
      <c r="G61" s="170"/>
      <c r="H61" s="170"/>
      <c r="I61" s="170"/>
      <c r="J61" s="171" t="s">
        <v>112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71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113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114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PD Ohaře (SO-801a SO-802 LV1)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108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109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465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SO-801a3 - 3.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k.ú. Ohaře</v>
      </c>
      <c r="G79" s="39"/>
      <c r="H79" s="39"/>
      <c r="I79" s="31" t="s">
        <v>24</v>
      </c>
      <c r="J79" s="71" t="str">
        <f>IF(J14="","",J14)</f>
        <v>24. 1. 2025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36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115</v>
      </c>
      <c r="D84" s="176" t="s">
        <v>58</v>
      </c>
      <c r="E84" s="176" t="s">
        <v>54</v>
      </c>
      <c r="F84" s="176" t="s">
        <v>55</v>
      </c>
      <c r="G84" s="176" t="s">
        <v>116</v>
      </c>
      <c r="H84" s="176" t="s">
        <v>117</v>
      </c>
      <c r="I84" s="176" t="s">
        <v>118</v>
      </c>
      <c r="J84" s="176" t="s">
        <v>112</v>
      </c>
      <c r="K84" s="177" t="s">
        <v>119</v>
      </c>
      <c r="L84" s="178"/>
      <c r="M84" s="91" t="s">
        <v>28</v>
      </c>
      <c r="N84" s="92" t="s">
        <v>43</v>
      </c>
      <c r="O84" s="92" t="s">
        <v>120</v>
      </c>
      <c r="P84" s="92" t="s">
        <v>121</v>
      </c>
      <c r="Q84" s="92" t="s">
        <v>122</v>
      </c>
      <c r="R84" s="92" t="s">
        <v>123</v>
      </c>
      <c r="S84" s="92" t="s">
        <v>124</v>
      </c>
      <c r="T84" s="93" t="s">
        <v>125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126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SUM(P86:P120)</f>
        <v>0</v>
      </c>
      <c r="Q85" s="95"/>
      <c r="R85" s="181">
        <f>SUM(R86:R120)</f>
        <v>0.013780000000000001</v>
      </c>
      <c r="S85" s="95"/>
      <c r="T85" s="182">
        <f>SUM(T86:T120)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72</v>
      </c>
      <c r="AU85" s="16" t="s">
        <v>113</v>
      </c>
      <c r="BK85" s="183">
        <f>SUM(BK86:BK120)</f>
        <v>0</v>
      </c>
    </row>
    <row r="86" s="2" customFormat="1" ht="24.15" customHeight="1">
      <c r="A86" s="37"/>
      <c r="B86" s="38"/>
      <c r="C86" s="184" t="s">
        <v>80</v>
      </c>
      <c r="D86" s="184" t="s">
        <v>127</v>
      </c>
      <c r="E86" s="185" t="s">
        <v>467</v>
      </c>
      <c r="F86" s="186" t="s">
        <v>468</v>
      </c>
      <c r="G86" s="187" t="s">
        <v>469</v>
      </c>
      <c r="H86" s="188">
        <v>4.0110000000000001</v>
      </c>
      <c r="I86" s="189"/>
      <c r="J86" s="190">
        <f>ROUND(I86*H86,2)</f>
        <v>0</v>
      </c>
      <c r="K86" s="186" t="s">
        <v>131</v>
      </c>
      <c r="L86" s="43"/>
      <c r="M86" s="191" t="s">
        <v>28</v>
      </c>
      <c r="N86" s="192" t="s">
        <v>44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132</v>
      </c>
      <c r="AT86" s="195" t="s">
        <v>127</v>
      </c>
      <c r="AU86" s="195" t="s">
        <v>73</v>
      </c>
      <c r="AY86" s="16" t="s">
        <v>133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80</v>
      </c>
      <c r="BK86" s="196">
        <f>ROUND(I86*H86,2)</f>
        <v>0</v>
      </c>
      <c r="BL86" s="16" t="s">
        <v>132</v>
      </c>
      <c r="BM86" s="195" t="s">
        <v>518</v>
      </c>
    </row>
    <row r="87" s="2" customFormat="1">
      <c r="A87" s="37"/>
      <c r="B87" s="38"/>
      <c r="C87" s="39"/>
      <c r="D87" s="197" t="s">
        <v>135</v>
      </c>
      <c r="E87" s="39"/>
      <c r="F87" s="198" t="s">
        <v>471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135</v>
      </c>
      <c r="AU87" s="16" t="s">
        <v>73</v>
      </c>
    </row>
    <row r="88" s="2" customFormat="1">
      <c r="A88" s="37"/>
      <c r="B88" s="38"/>
      <c r="C88" s="39"/>
      <c r="D88" s="202" t="s">
        <v>137</v>
      </c>
      <c r="E88" s="39"/>
      <c r="F88" s="203" t="s">
        <v>472</v>
      </c>
      <c r="G88" s="39"/>
      <c r="H88" s="39"/>
      <c r="I88" s="199"/>
      <c r="J88" s="39"/>
      <c r="K88" s="39"/>
      <c r="L88" s="43"/>
      <c r="M88" s="200"/>
      <c r="N88" s="201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137</v>
      </c>
      <c r="AU88" s="16" t="s">
        <v>73</v>
      </c>
    </row>
    <row r="89" s="10" customFormat="1">
      <c r="A89" s="10"/>
      <c r="B89" s="204"/>
      <c r="C89" s="205"/>
      <c r="D89" s="197" t="s">
        <v>161</v>
      </c>
      <c r="E89" s="206" t="s">
        <v>28</v>
      </c>
      <c r="F89" s="207" t="s">
        <v>505</v>
      </c>
      <c r="G89" s="205"/>
      <c r="H89" s="208">
        <v>4.0110000000000001</v>
      </c>
      <c r="I89" s="209"/>
      <c r="J89" s="205"/>
      <c r="K89" s="205"/>
      <c r="L89" s="210"/>
      <c r="M89" s="211"/>
      <c r="N89" s="212"/>
      <c r="O89" s="212"/>
      <c r="P89" s="212"/>
      <c r="Q89" s="212"/>
      <c r="R89" s="212"/>
      <c r="S89" s="212"/>
      <c r="T89" s="213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4" t="s">
        <v>161</v>
      </c>
      <c r="AU89" s="214" t="s">
        <v>73</v>
      </c>
      <c r="AV89" s="10" t="s">
        <v>82</v>
      </c>
      <c r="AW89" s="10" t="s">
        <v>35</v>
      </c>
      <c r="AX89" s="10" t="s">
        <v>80</v>
      </c>
      <c r="AY89" s="214" t="s">
        <v>133</v>
      </c>
    </row>
    <row r="90" s="2" customFormat="1" ht="24.15" customHeight="1">
      <c r="A90" s="37"/>
      <c r="B90" s="38"/>
      <c r="C90" s="184" t="s">
        <v>82</v>
      </c>
      <c r="D90" s="184" t="s">
        <v>127</v>
      </c>
      <c r="E90" s="185" t="s">
        <v>185</v>
      </c>
      <c r="F90" s="186" t="s">
        <v>186</v>
      </c>
      <c r="G90" s="187" t="s">
        <v>130</v>
      </c>
      <c r="H90" s="188">
        <v>11330</v>
      </c>
      <c r="I90" s="189"/>
      <c r="J90" s="190">
        <f>ROUND(I90*H90,2)</f>
        <v>0</v>
      </c>
      <c r="K90" s="186" t="s">
        <v>131</v>
      </c>
      <c r="L90" s="43"/>
      <c r="M90" s="191" t="s">
        <v>28</v>
      </c>
      <c r="N90" s="192" t="s">
        <v>44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132</v>
      </c>
      <c r="AT90" s="195" t="s">
        <v>127</v>
      </c>
      <c r="AU90" s="195" t="s">
        <v>73</v>
      </c>
      <c r="AY90" s="16" t="s">
        <v>133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80</v>
      </c>
      <c r="BK90" s="196">
        <f>ROUND(I90*H90,2)</f>
        <v>0</v>
      </c>
      <c r="BL90" s="16" t="s">
        <v>132</v>
      </c>
      <c r="BM90" s="195" t="s">
        <v>519</v>
      </c>
    </row>
    <row r="91" s="2" customFormat="1">
      <c r="A91" s="37"/>
      <c r="B91" s="38"/>
      <c r="C91" s="39"/>
      <c r="D91" s="197" t="s">
        <v>135</v>
      </c>
      <c r="E91" s="39"/>
      <c r="F91" s="198" t="s">
        <v>188</v>
      </c>
      <c r="G91" s="39"/>
      <c r="H91" s="39"/>
      <c r="I91" s="199"/>
      <c r="J91" s="39"/>
      <c r="K91" s="39"/>
      <c r="L91" s="43"/>
      <c r="M91" s="200"/>
      <c r="N91" s="20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135</v>
      </c>
      <c r="AU91" s="16" t="s">
        <v>73</v>
      </c>
    </row>
    <row r="92" s="2" customFormat="1">
      <c r="A92" s="37"/>
      <c r="B92" s="38"/>
      <c r="C92" s="39"/>
      <c r="D92" s="202" t="s">
        <v>137</v>
      </c>
      <c r="E92" s="39"/>
      <c r="F92" s="203" t="s">
        <v>189</v>
      </c>
      <c r="G92" s="39"/>
      <c r="H92" s="39"/>
      <c r="I92" s="199"/>
      <c r="J92" s="39"/>
      <c r="K92" s="39"/>
      <c r="L92" s="43"/>
      <c r="M92" s="200"/>
      <c r="N92" s="20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73</v>
      </c>
    </row>
    <row r="93" s="10" customFormat="1">
      <c r="A93" s="10"/>
      <c r="B93" s="204"/>
      <c r="C93" s="205"/>
      <c r="D93" s="197" t="s">
        <v>161</v>
      </c>
      <c r="E93" s="206" t="s">
        <v>28</v>
      </c>
      <c r="F93" s="207" t="s">
        <v>507</v>
      </c>
      <c r="G93" s="205"/>
      <c r="H93" s="208">
        <v>11330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4" t="s">
        <v>161</v>
      </c>
      <c r="AU93" s="214" t="s">
        <v>73</v>
      </c>
      <c r="AV93" s="10" t="s">
        <v>82</v>
      </c>
      <c r="AW93" s="10" t="s">
        <v>35</v>
      </c>
      <c r="AX93" s="10" t="s">
        <v>80</v>
      </c>
      <c r="AY93" s="214" t="s">
        <v>133</v>
      </c>
    </row>
    <row r="94" s="2" customFormat="1" ht="16.5" customHeight="1">
      <c r="A94" s="37"/>
      <c r="B94" s="38"/>
      <c r="C94" s="184" t="s">
        <v>144</v>
      </c>
      <c r="D94" s="184" t="s">
        <v>127</v>
      </c>
      <c r="E94" s="185" t="s">
        <v>476</v>
      </c>
      <c r="F94" s="186" t="s">
        <v>192</v>
      </c>
      <c r="G94" s="187" t="s">
        <v>193</v>
      </c>
      <c r="H94" s="188">
        <v>16.995000000000001</v>
      </c>
      <c r="I94" s="189"/>
      <c r="J94" s="190">
        <f>ROUND(I94*H94,2)</f>
        <v>0</v>
      </c>
      <c r="K94" s="186" t="s">
        <v>28</v>
      </c>
      <c r="L94" s="43"/>
      <c r="M94" s="191" t="s">
        <v>28</v>
      </c>
      <c r="N94" s="192" t="s">
        <v>44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132</v>
      </c>
      <c r="AT94" s="195" t="s">
        <v>127</v>
      </c>
      <c r="AU94" s="195" t="s">
        <v>73</v>
      </c>
      <c r="AY94" s="16" t="s">
        <v>133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80</v>
      </c>
      <c r="BK94" s="196">
        <f>ROUND(I94*H94,2)</f>
        <v>0</v>
      </c>
      <c r="BL94" s="16" t="s">
        <v>132</v>
      </c>
      <c r="BM94" s="195" t="s">
        <v>520</v>
      </c>
    </row>
    <row r="95" s="2" customFormat="1">
      <c r="A95" s="37"/>
      <c r="B95" s="38"/>
      <c r="C95" s="39"/>
      <c r="D95" s="197" t="s">
        <v>135</v>
      </c>
      <c r="E95" s="39"/>
      <c r="F95" s="198" t="s">
        <v>192</v>
      </c>
      <c r="G95" s="39"/>
      <c r="H95" s="39"/>
      <c r="I95" s="199"/>
      <c r="J95" s="39"/>
      <c r="K95" s="39"/>
      <c r="L95" s="43"/>
      <c r="M95" s="200"/>
      <c r="N95" s="20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135</v>
      </c>
      <c r="AU95" s="16" t="s">
        <v>73</v>
      </c>
    </row>
    <row r="96" s="10" customFormat="1">
      <c r="A96" s="10"/>
      <c r="B96" s="204"/>
      <c r="C96" s="205"/>
      <c r="D96" s="197" t="s">
        <v>161</v>
      </c>
      <c r="E96" s="206" t="s">
        <v>28</v>
      </c>
      <c r="F96" s="207" t="s">
        <v>509</v>
      </c>
      <c r="G96" s="205"/>
      <c r="H96" s="208">
        <v>16.995000000000001</v>
      </c>
      <c r="I96" s="209"/>
      <c r="J96" s="205"/>
      <c r="K96" s="205"/>
      <c r="L96" s="210"/>
      <c r="M96" s="211"/>
      <c r="N96" s="212"/>
      <c r="O96" s="212"/>
      <c r="P96" s="212"/>
      <c r="Q96" s="212"/>
      <c r="R96" s="212"/>
      <c r="S96" s="212"/>
      <c r="T96" s="213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4" t="s">
        <v>161</v>
      </c>
      <c r="AU96" s="214" t="s">
        <v>73</v>
      </c>
      <c r="AV96" s="10" t="s">
        <v>82</v>
      </c>
      <c r="AW96" s="10" t="s">
        <v>35</v>
      </c>
      <c r="AX96" s="10" t="s">
        <v>80</v>
      </c>
      <c r="AY96" s="214" t="s">
        <v>133</v>
      </c>
    </row>
    <row r="97" s="2" customFormat="1" ht="16.5" customHeight="1">
      <c r="A97" s="37"/>
      <c r="B97" s="38"/>
      <c r="C97" s="184" t="s">
        <v>132</v>
      </c>
      <c r="D97" s="184" t="s">
        <v>127</v>
      </c>
      <c r="E97" s="185" t="s">
        <v>485</v>
      </c>
      <c r="F97" s="186" t="s">
        <v>486</v>
      </c>
      <c r="G97" s="187" t="s">
        <v>223</v>
      </c>
      <c r="H97" s="188">
        <v>689</v>
      </c>
      <c r="I97" s="189"/>
      <c r="J97" s="190">
        <f>ROUND(I97*H97,2)</f>
        <v>0</v>
      </c>
      <c r="K97" s="186" t="s">
        <v>131</v>
      </c>
      <c r="L97" s="43"/>
      <c r="M97" s="191" t="s">
        <v>28</v>
      </c>
      <c r="N97" s="192" t="s">
        <v>44</v>
      </c>
      <c r="O97" s="83"/>
      <c r="P97" s="193">
        <f>O97*H97</f>
        <v>0</v>
      </c>
      <c r="Q97" s="193">
        <v>2.0000000000000002E-05</v>
      </c>
      <c r="R97" s="193">
        <f>Q97*H97</f>
        <v>0.013780000000000001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132</v>
      </c>
      <c r="AT97" s="195" t="s">
        <v>127</v>
      </c>
      <c r="AU97" s="195" t="s">
        <v>73</v>
      </c>
      <c r="AY97" s="16" t="s">
        <v>133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80</v>
      </c>
      <c r="BK97" s="196">
        <f>ROUND(I97*H97,2)</f>
        <v>0</v>
      </c>
      <c r="BL97" s="16" t="s">
        <v>132</v>
      </c>
      <c r="BM97" s="195" t="s">
        <v>521</v>
      </c>
    </row>
    <row r="98" s="2" customFormat="1">
      <c r="A98" s="37"/>
      <c r="B98" s="38"/>
      <c r="C98" s="39"/>
      <c r="D98" s="197" t="s">
        <v>135</v>
      </c>
      <c r="E98" s="39"/>
      <c r="F98" s="198" t="s">
        <v>488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135</v>
      </c>
      <c r="AU98" s="16" t="s">
        <v>73</v>
      </c>
    </row>
    <row r="99" s="2" customFormat="1">
      <c r="A99" s="37"/>
      <c r="B99" s="38"/>
      <c r="C99" s="39"/>
      <c r="D99" s="202" t="s">
        <v>137</v>
      </c>
      <c r="E99" s="39"/>
      <c r="F99" s="203" t="s">
        <v>489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137</v>
      </c>
      <c r="AU99" s="16" t="s">
        <v>73</v>
      </c>
    </row>
    <row r="100" s="12" customFormat="1">
      <c r="A100" s="12"/>
      <c r="B100" s="236"/>
      <c r="C100" s="237"/>
      <c r="D100" s="197" t="s">
        <v>161</v>
      </c>
      <c r="E100" s="238" t="s">
        <v>28</v>
      </c>
      <c r="F100" s="239" t="s">
        <v>490</v>
      </c>
      <c r="G100" s="237"/>
      <c r="H100" s="238" t="s">
        <v>28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45" t="s">
        <v>161</v>
      </c>
      <c r="AU100" s="245" t="s">
        <v>73</v>
      </c>
      <c r="AV100" s="12" t="s">
        <v>80</v>
      </c>
      <c r="AW100" s="12" t="s">
        <v>35</v>
      </c>
      <c r="AX100" s="12" t="s">
        <v>73</v>
      </c>
      <c r="AY100" s="245" t="s">
        <v>133</v>
      </c>
    </row>
    <row r="101" s="10" customFormat="1">
      <c r="A101" s="10"/>
      <c r="B101" s="204"/>
      <c r="C101" s="205"/>
      <c r="D101" s="197" t="s">
        <v>161</v>
      </c>
      <c r="E101" s="206" t="s">
        <v>28</v>
      </c>
      <c r="F101" s="207" t="s">
        <v>491</v>
      </c>
      <c r="G101" s="205"/>
      <c r="H101" s="208">
        <v>689</v>
      </c>
      <c r="I101" s="209"/>
      <c r="J101" s="205"/>
      <c r="K101" s="205"/>
      <c r="L101" s="210"/>
      <c r="M101" s="211"/>
      <c r="N101" s="212"/>
      <c r="O101" s="212"/>
      <c r="P101" s="212"/>
      <c r="Q101" s="212"/>
      <c r="R101" s="212"/>
      <c r="S101" s="212"/>
      <c r="T101" s="213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4" t="s">
        <v>161</v>
      </c>
      <c r="AU101" s="214" t="s">
        <v>73</v>
      </c>
      <c r="AV101" s="10" t="s">
        <v>82</v>
      </c>
      <c r="AW101" s="10" t="s">
        <v>35</v>
      </c>
      <c r="AX101" s="10" t="s">
        <v>80</v>
      </c>
      <c r="AY101" s="214" t="s">
        <v>133</v>
      </c>
    </row>
    <row r="102" s="2" customFormat="1" ht="24.15" customHeight="1">
      <c r="A102" s="37"/>
      <c r="B102" s="38"/>
      <c r="C102" s="184" t="s">
        <v>155</v>
      </c>
      <c r="D102" s="184" t="s">
        <v>127</v>
      </c>
      <c r="E102" s="185" t="s">
        <v>492</v>
      </c>
      <c r="F102" s="186" t="s">
        <v>493</v>
      </c>
      <c r="G102" s="187" t="s">
        <v>223</v>
      </c>
      <c r="H102" s="188">
        <v>3900</v>
      </c>
      <c r="I102" s="189"/>
      <c r="J102" s="190">
        <f>ROUND(I102*H102,2)</f>
        <v>0</v>
      </c>
      <c r="K102" s="186" t="s">
        <v>131</v>
      </c>
      <c r="L102" s="43"/>
      <c r="M102" s="191" t="s">
        <v>28</v>
      </c>
      <c r="N102" s="192" t="s">
        <v>44</v>
      </c>
      <c r="O102" s="83"/>
      <c r="P102" s="193">
        <f>O102*H102</f>
        <v>0</v>
      </c>
      <c r="Q102" s="193">
        <v>0</v>
      </c>
      <c r="R102" s="193">
        <f>Q102*H102</f>
        <v>0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132</v>
      </c>
      <c r="AT102" s="195" t="s">
        <v>127</v>
      </c>
      <c r="AU102" s="195" t="s">
        <v>73</v>
      </c>
      <c r="AY102" s="16" t="s">
        <v>133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80</v>
      </c>
      <c r="BK102" s="196">
        <f>ROUND(I102*H102,2)</f>
        <v>0</v>
      </c>
      <c r="BL102" s="16" t="s">
        <v>132</v>
      </c>
      <c r="BM102" s="195" t="s">
        <v>522</v>
      </c>
    </row>
    <row r="103" s="2" customFormat="1">
      <c r="A103" s="37"/>
      <c r="B103" s="38"/>
      <c r="C103" s="39"/>
      <c r="D103" s="197" t="s">
        <v>135</v>
      </c>
      <c r="E103" s="39"/>
      <c r="F103" s="198" t="s">
        <v>495</v>
      </c>
      <c r="G103" s="39"/>
      <c r="H103" s="39"/>
      <c r="I103" s="199"/>
      <c r="J103" s="39"/>
      <c r="K103" s="39"/>
      <c r="L103" s="43"/>
      <c r="M103" s="200"/>
      <c r="N103" s="20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135</v>
      </c>
      <c r="AU103" s="16" t="s">
        <v>73</v>
      </c>
    </row>
    <row r="104" s="2" customFormat="1">
      <c r="A104" s="37"/>
      <c r="B104" s="38"/>
      <c r="C104" s="39"/>
      <c r="D104" s="202" t="s">
        <v>137</v>
      </c>
      <c r="E104" s="39"/>
      <c r="F104" s="203" t="s">
        <v>496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137</v>
      </c>
      <c r="AU104" s="16" t="s">
        <v>73</v>
      </c>
    </row>
    <row r="105" s="10" customFormat="1">
      <c r="A105" s="10"/>
      <c r="B105" s="204"/>
      <c r="C105" s="205"/>
      <c r="D105" s="197" t="s">
        <v>161</v>
      </c>
      <c r="E105" s="206" t="s">
        <v>28</v>
      </c>
      <c r="F105" s="207" t="s">
        <v>497</v>
      </c>
      <c r="G105" s="205"/>
      <c r="H105" s="208">
        <v>3900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4" t="s">
        <v>161</v>
      </c>
      <c r="AU105" s="214" t="s">
        <v>73</v>
      </c>
      <c r="AV105" s="10" t="s">
        <v>82</v>
      </c>
      <c r="AW105" s="10" t="s">
        <v>35</v>
      </c>
      <c r="AX105" s="10" t="s">
        <v>80</v>
      </c>
      <c r="AY105" s="214" t="s">
        <v>133</v>
      </c>
    </row>
    <row r="106" s="2" customFormat="1" ht="16.5" customHeight="1">
      <c r="A106" s="37"/>
      <c r="B106" s="38"/>
      <c r="C106" s="184" t="s">
        <v>163</v>
      </c>
      <c r="D106" s="184" t="s">
        <v>127</v>
      </c>
      <c r="E106" s="185" t="s">
        <v>416</v>
      </c>
      <c r="F106" s="186" t="s">
        <v>417</v>
      </c>
      <c r="G106" s="187" t="s">
        <v>411</v>
      </c>
      <c r="H106" s="188">
        <v>54.780000000000001</v>
      </c>
      <c r="I106" s="189"/>
      <c r="J106" s="190">
        <f>ROUND(I106*H106,2)</f>
        <v>0</v>
      </c>
      <c r="K106" s="186" t="s">
        <v>131</v>
      </c>
      <c r="L106" s="43"/>
      <c r="M106" s="191" t="s">
        <v>28</v>
      </c>
      <c r="N106" s="192" t="s">
        <v>44</v>
      </c>
      <c r="O106" s="83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132</v>
      </c>
      <c r="AT106" s="195" t="s">
        <v>127</v>
      </c>
      <c r="AU106" s="195" t="s">
        <v>73</v>
      </c>
      <c r="AY106" s="16" t="s">
        <v>133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80</v>
      </c>
      <c r="BK106" s="196">
        <f>ROUND(I106*H106,2)</f>
        <v>0</v>
      </c>
      <c r="BL106" s="16" t="s">
        <v>132</v>
      </c>
      <c r="BM106" s="195" t="s">
        <v>523</v>
      </c>
    </row>
    <row r="107" s="2" customFormat="1">
      <c r="A107" s="37"/>
      <c r="B107" s="38"/>
      <c r="C107" s="39"/>
      <c r="D107" s="197" t="s">
        <v>135</v>
      </c>
      <c r="E107" s="39"/>
      <c r="F107" s="198" t="s">
        <v>419</v>
      </c>
      <c r="G107" s="39"/>
      <c r="H107" s="39"/>
      <c r="I107" s="199"/>
      <c r="J107" s="39"/>
      <c r="K107" s="39"/>
      <c r="L107" s="43"/>
      <c r="M107" s="200"/>
      <c r="N107" s="20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135</v>
      </c>
      <c r="AU107" s="16" t="s">
        <v>73</v>
      </c>
    </row>
    <row r="108" s="2" customFormat="1">
      <c r="A108" s="37"/>
      <c r="B108" s="38"/>
      <c r="C108" s="39"/>
      <c r="D108" s="202" t="s">
        <v>137</v>
      </c>
      <c r="E108" s="39"/>
      <c r="F108" s="203" t="s">
        <v>420</v>
      </c>
      <c r="G108" s="39"/>
      <c r="H108" s="39"/>
      <c r="I108" s="199"/>
      <c r="J108" s="39"/>
      <c r="K108" s="39"/>
      <c r="L108" s="43"/>
      <c r="M108" s="200"/>
      <c r="N108" s="20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137</v>
      </c>
      <c r="AU108" s="16" t="s">
        <v>73</v>
      </c>
    </row>
    <row r="109" s="10" customFormat="1">
      <c r="A109" s="10"/>
      <c r="B109" s="204"/>
      <c r="C109" s="205"/>
      <c r="D109" s="197" t="s">
        <v>161</v>
      </c>
      <c r="E109" s="206" t="s">
        <v>28</v>
      </c>
      <c r="F109" s="207" t="s">
        <v>524</v>
      </c>
      <c r="G109" s="205"/>
      <c r="H109" s="208">
        <v>54.780000000000001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4" t="s">
        <v>161</v>
      </c>
      <c r="AU109" s="214" t="s">
        <v>73</v>
      </c>
      <c r="AV109" s="10" t="s">
        <v>82</v>
      </c>
      <c r="AW109" s="10" t="s">
        <v>35</v>
      </c>
      <c r="AX109" s="10" t="s">
        <v>80</v>
      </c>
      <c r="AY109" s="214" t="s">
        <v>133</v>
      </c>
    </row>
    <row r="110" s="2" customFormat="1" ht="21.75" customHeight="1">
      <c r="A110" s="37"/>
      <c r="B110" s="38"/>
      <c r="C110" s="184" t="s">
        <v>172</v>
      </c>
      <c r="D110" s="184" t="s">
        <v>127</v>
      </c>
      <c r="E110" s="185" t="s">
        <v>423</v>
      </c>
      <c r="F110" s="186" t="s">
        <v>424</v>
      </c>
      <c r="G110" s="187" t="s">
        <v>411</v>
      </c>
      <c r="H110" s="188">
        <v>54.780000000000001</v>
      </c>
      <c r="I110" s="189"/>
      <c r="J110" s="190">
        <f>ROUND(I110*H110,2)</f>
        <v>0</v>
      </c>
      <c r="K110" s="186" t="s">
        <v>131</v>
      </c>
      <c r="L110" s="43"/>
      <c r="M110" s="191" t="s">
        <v>28</v>
      </c>
      <c r="N110" s="192" t="s">
        <v>44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132</v>
      </c>
      <c r="AT110" s="195" t="s">
        <v>127</v>
      </c>
      <c r="AU110" s="195" t="s">
        <v>73</v>
      </c>
      <c r="AY110" s="16" t="s">
        <v>133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80</v>
      </c>
      <c r="BK110" s="196">
        <f>ROUND(I110*H110,2)</f>
        <v>0</v>
      </c>
      <c r="BL110" s="16" t="s">
        <v>132</v>
      </c>
      <c r="BM110" s="195" t="s">
        <v>525</v>
      </c>
    </row>
    <row r="111" s="2" customFormat="1">
      <c r="A111" s="37"/>
      <c r="B111" s="38"/>
      <c r="C111" s="39"/>
      <c r="D111" s="197" t="s">
        <v>135</v>
      </c>
      <c r="E111" s="39"/>
      <c r="F111" s="198" t="s">
        <v>426</v>
      </c>
      <c r="G111" s="39"/>
      <c r="H111" s="39"/>
      <c r="I111" s="199"/>
      <c r="J111" s="39"/>
      <c r="K111" s="39"/>
      <c r="L111" s="43"/>
      <c r="M111" s="200"/>
      <c r="N111" s="201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135</v>
      </c>
      <c r="AU111" s="16" t="s">
        <v>73</v>
      </c>
    </row>
    <row r="112" s="2" customFormat="1">
      <c r="A112" s="37"/>
      <c r="B112" s="38"/>
      <c r="C112" s="39"/>
      <c r="D112" s="202" t="s">
        <v>137</v>
      </c>
      <c r="E112" s="39"/>
      <c r="F112" s="203" t="s">
        <v>427</v>
      </c>
      <c r="G112" s="39"/>
      <c r="H112" s="39"/>
      <c r="I112" s="199"/>
      <c r="J112" s="39"/>
      <c r="K112" s="39"/>
      <c r="L112" s="43"/>
      <c r="M112" s="200"/>
      <c r="N112" s="20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73</v>
      </c>
    </row>
    <row r="113" s="2" customFormat="1" ht="24.15" customHeight="1">
      <c r="A113" s="37"/>
      <c r="B113" s="38"/>
      <c r="C113" s="184" t="s">
        <v>177</v>
      </c>
      <c r="D113" s="184" t="s">
        <v>127</v>
      </c>
      <c r="E113" s="185" t="s">
        <v>429</v>
      </c>
      <c r="F113" s="186" t="s">
        <v>430</v>
      </c>
      <c r="G113" s="187" t="s">
        <v>411</v>
      </c>
      <c r="H113" s="188">
        <v>164.34</v>
      </c>
      <c r="I113" s="189"/>
      <c r="J113" s="190">
        <f>ROUND(I113*H113,2)</f>
        <v>0</v>
      </c>
      <c r="K113" s="186" t="s">
        <v>131</v>
      </c>
      <c r="L113" s="43"/>
      <c r="M113" s="191" t="s">
        <v>28</v>
      </c>
      <c r="N113" s="192" t="s">
        <v>44</v>
      </c>
      <c r="O113" s="83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132</v>
      </c>
      <c r="AT113" s="195" t="s">
        <v>127</v>
      </c>
      <c r="AU113" s="195" t="s">
        <v>73</v>
      </c>
      <c r="AY113" s="16" t="s">
        <v>133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80</v>
      </c>
      <c r="BK113" s="196">
        <f>ROUND(I113*H113,2)</f>
        <v>0</v>
      </c>
      <c r="BL113" s="16" t="s">
        <v>132</v>
      </c>
      <c r="BM113" s="195" t="s">
        <v>526</v>
      </c>
    </row>
    <row r="114" s="2" customFormat="1">
      <c r="A114" s="37"/>
      <c r="B114" s="38"/>
      <c r="C114" s="39"/>
      <c r="D114" s="197" t="s">
        <v>135</v>
      </c>
      <c r="E114" s="39"/>
      <c r="F114" s="198" t="s">
        <v>432</v>
      </c>
      <c r="G114" s="39"/>
      <c r="H114" s="39"/>
      <c r="I114" s="199"/>
      <c r="J114" s="39"/>
      <c r="K114" s="39"/>
      <c r="L114" s="43"/>
      <c r="M114" s="200"/>
      <c r="N114" s="201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135</v>
      </c>
      <c r="AU114" s="16" t="s">
        <v>73</v>
      </c>
    </row>
    <row r="115" s="2" customFormat="1">
      <c r="A115" s="37"/>
      <c r="B115" s="38"/>
      <c r="C115" s="39"/>
      <c r="D115" s="202" t="s">
        <v>137</v>
      </c>
      <c r="E115" s="39"/>
      <c r="F115" s="203" t="s">
        <v>433</v>
      </c>
      <c r="G115" s="39"/>
      <c r="H115" s="39"/>
      <c r="I115" s="199"/>
      <c r="J115" s="39"/>
      <c r="K115" s="39"/>
      <c r="L115" s="43"/>
      <c r="M115" s="200"/>
      <c r="N115" s="20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73</v>
      </c>
    </row>
    <row r="116" s="10" customFormat="1">
      <c r="A116" s="10"/>
      <c r="B116" s="204"/>
      <c r="C116" s="205"/>
      <c r="D116" s="197" t="s">
        <v>161</v>
      </c>
      <c r="E116" s="206" t="s">
        <v>28</v>
      </c>
      <c r="F116" s="207" t="s">
        <v>527</v>
      </c>
      <c r="G116" s="205"/>
      <c r="H116" s="208">
        <v>164.34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4" t="s">
        <v>161</v>
      </c>
      <c r="AU116" s="214" t="s">
        <v>73</v>
      </c>
      <c r="AV116" s="10" t="s">
        <v>82</v>
      </c>
      <c r="AW116" s="10" t="s">
        <v>35</v>
      </c>
      <c r="AX116" s="10" t="s">
        <v>80</v>
      </c>
      <c r="AY116" s="214" t="s">
        <v>133</v>
      </c>
    </row>
    <row r="117" s="2" customFormat="1" ht="21.75" customHeight="1">
      <c r="A117" s="37"/>
      <c r="B117" s="38"/>
      <c r="C117" s="184" t="s">
        <v>184</v>
      </c>
      <c r="D117" s="184" t="s">
        <v>127</v>
      </c>
      <c r="E117" s="185" t="s">
        <v>528</v>
      </c>
      <c r="F117" s="186" t="s">
        <v>529</v>
      </c>
      <c r="G117" s="187" t="s">
        <v>223</v>
      </c>
      <c r="H117" s="188">
        <v>207</v>
      </c>
      <c r="I117" s="189"/>
      <c r="J117" s="190">
        <f>ROUND(I117*H117,2)</f>
        <v>0</v>
      </c>
      <c r="K117" s="186" t="s">
        <v>131</v>
      </c>
      <c r="L117" s="43"/>
      <c r="M117" s="191" t="s">
        <v>28</v>
      </c>
      <c r="N117" s="192" t="s">
        <v>44</v>
      </c>
      <c r="O117" s="83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132</v>
      </c>
      <c r="AT117" s="195" t="s">
        <v>127</v>
      </c>
      <c r="AU117" s="195" t="s">
        <v>73</v>
      </c>
      <c r="AY117" s="16" t="s">
        <v>133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6" t="s">
        <v>80</v>
      </c>
      <c r="BK117" s="196">
        <f>ROUND(I117*H117,2)</f>
        <v>0</v>
      </c>
      <c r="BL117" s="16" t="s">
        <v>132</v>
      </c>
      <c r="BM117" s="195" t="s">
        <v>530</v>
      </c>
    </row>
    <row r="118" s="2" customFormat="1">
      <c r="A118" s="37"/>
      <c r="B118" s="38"/>
      <c r="C118" s="39"/>
      <c r="D118" s="197" t="s">
        <v>135</v>
      </c>
      <c r="E118" s="39"/>
      <c r="F118" s="198" t="s">
        <v>531</v>
      </c>
      <c r="G118" s="39"/>
      <c r="H118" s="39"/>
      <c r="I118" s="199"/>
      <c r="J118" s="39"/>
      <c r="K118" s="39"/>
      <c r="L118" s="43"/>
      <c r="M118" s="200"/>
      <c r="N118" s="201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135</v>
      </c>
      <c r="AU118" s="16" t="s">
        <v>73</v>
      </c>
    </row>
    <row r="119" s="2" customFormat="1">
      <c r="A119" s="37"/>
      <c r="B119" s="38"/>
      <c r="C119" s="39"/>
      <c r="D119" s="202" t="s">
        <v>137</v>
      </c>
      <c r="E119" s="39"/>
      <c r="F119" s="203" t="s">
        <v>532</v>
      </c>
      <c r="G119" s="39"/>
      <c r="H119" s="39"/>
      <c r="I119" s="199"/>
      <c r="J119" s="39"/>
      <c r="K119" s="39"/>
      <c r="L119" s="43"/>
      <c r="M119" s="200"/>
      <c r="N119" s="201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137</v>
      </c>
      <c r="AU119" s="16" t="s">
        <v>73</v>
      </c>
    </row>
    <row r="120" s="10" customFormat="1">
      <c r="A120" s="10"/>
      <c r="B120" s="204"/>
      <c r="C120" s="205"/>
      <c r="D120" s="197" t="s">
        <v>161</v>
      </c>
      <c r="E120" s="206" t="s">
        <v>28</v>
      </c>
      <c r="F120" s="207" t="s">
        <v>533</v>
      </c>
      <c r="G120" s="205"/>
      <c r="H120" s="208">
        <v>207</v>
      </c>
      <c r="I120" s="209"/>
      <c r="J120" s="205"/>
      <c r="K120" s="205"/>
      <c r="L120" s="210"/>
      <c r="M120" s="250"/>
      <c r="N120" s="251"/>
      <c r="O120" s="251"/>
      <c r="P120" s="251"/>
      <c r="Q120" s="251"/>
      <c r="R120" s="251"/>
      <c r="S120" s="251"/>
      <c r="T120" s="252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4" t="s">
        <v>161</v>
      </c>
      <c r="AU120" s="214" t="s">
        <v>73</v>
      </c>
      <c r="AV120" s="10" t="s">
        <v>82</v>
      </c>
      <c r="AW120" s="10" t="s">
        <v>35</v>
      </c>
      <c r="AX120" s="10" t="s">
        <v>80</v>
      </c>
      <c r="AY120" s="214" t="s">
        <v>133</v>
      </c>
    </row>
    <row r="121" s="2" customFormat="1" ht="6.96" customHeight="1">
      <c r="A121" s="37"/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43"/>
      <c r="M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</sheetData>
  <sheetProtection sheet="1" autoFilter="0" formatColumns="0" formatRows="0" objects="1" scenarios="1" spinCount="100000" saltValue="nCYEm944Bs/gRA8JLXWpwIb5IFzRt37rl8wuv1UB+gzwEzD3U3D5fyFKiBQq1WeU95jI3+8Q+iqsfve/05ebaQ==" hashValue="NOIr07M/8qt+PfPZzCtvK+ns66b72NY+LLUVw3PfmcdjhiywVAlcec3K5XHMfMEGh3swyTZ5jHBm5dY4ACgO8Q==" algorithmName="SHA-512" password="CC3D"/>
  <autoFilter ref="C84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5_01/184851256"/>
    <hyperlink ref="F92" r:id="rId2" display="https://podminky.urs.cz/item/CS_URS_2025_01/111151231"/>
    <hyperlink ref="F99" r:id="rId3" display="https://podminky.urs.cz/item/CS_URS_2025_01/184911111"/>
    <hyperlink ref="F104" r:id="rId4" display="https://podminky.urs.cz/item/CS_URS_2025_01/184808211"/>
    <hyperlink ref="F108" r:id="rId5" display="https://podminky.urs.cz/item/CS_URS_2025_01/185804312"/>
    <hyperlink ref="F112" r:id="rId6" display="https://podminky.urs.cz/item/CS_URS_2025_01/185851121"/>
    <hyperlink ref="F115" r:id="rId7" display="https://podminky.urs.cz/item/CS_URS_2025_01/185851129"/>
    <hyperlink ref="F119" r:id="rId8" display="https://podminky.urs.cz/item/CS_URS_2025_01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82</v>
      </c>
    </row>
    <row r="4" s="1" customFormat="1" ht="24.96" customHeight="1">
      <c r="B4" s="19"/>
      <c r="D4" s="139" t="s">
        <v>107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PD Ohaře (SO-801a SO-802 LV1)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108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534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28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22</v>
      </c>
      <c r="E12" s="37"/>
      <c r="F12" s="132" t="s">
        <v>23</v>
      </c>
      <c r="G12" s="37"/>
      <c r="H12" s="37"/>
      <c r="I12" s="141" t="s">
        <v>24</v>
      </c>
      <c r="J12" s="145" t="str">
        <f>'Rekapitulace stavby'!AN8</f>
        <v>24. 1. 2025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26</v>
      </c>
      <c r="E14" s="37"/>
      <c r="F14" s="37"/>
      <c r="G14" s="37"/>
      <c r="H14" s="37"/>
      <c r="I14" s="141" t="s">
        <v>27</v>
      </c>
      <c r="J14" s="132" t="s">
        <v>28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29</v>
      </c>
      <c r="F15" s="37"/>
      <c r="G15" s="37"/>
      <c r="H15" s="37"/>
      <c r="I15" s="141" t="s">
        <v>30</v>
      </c>
      <c r="J15" s="132" t="s">
        <v>28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27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30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27</v>
      </c>
      <c r="J20" s="132" t="s">
        <v>28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34</v>
      </c>
      <c r="F21" s="37"/>
      <c r="G21" s="37"/>
      <c r="H21" s="37"/>
      <c r="I21" s="141" t="s">
        <v>30</v>
      </c>
      <c r="J21" s="132" t="s">
        <v>28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36</v>
      </c>
      <c r="E23" s="37"/>
      <c r="F23" s="37"/>
      <c r="G23" s="37"/>
      <c r="H23" s="37"/>
      <c r="I23" s="141" t="s">
        <v>27</v>
      </c>
      <c r="J23" s="132" t="s">
        <v>28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">
        <v>34</v>
      </c>
      <c r="F24" s="37"/>
      <c r="G24" s="37"/>
      <c r="H24" s="37"/>
      <c r="I24" s="141" t="s">
        <v>30</v>
      </c>
      <c r="J24" s="132" t="s">
        <v>28</v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37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28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39</v>
      </c>
      <c r="E30" s="37"/>
      <c r="F30" s="37"/>
      <c r="G30" s="37"/>
      <c r="H30" s="37"/>
      <c r="I30" s="37"/>
      <c r="J30" s="152">
        <f>ROUND(J79,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41</v>
      </c>
      <c r="G32" s="37"/>
      <c r="H32" s="37"/>
      <c r="I32" s="153" t="s">
        <v>40</v>
      </c>
      <c r="J32" s="153" t="s">
        <v>42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43</v>
      </c>
      <c r="E33" s="141" t="s">
        <v>44</v>
      </c>
      <c r="F33" s="155">
        <f>ROUND((SUM(BE79:BE241)),  2)</f>
        <v>0</v>
      </c>
      <c r="G33" s="37"/>
      <c r="H33" s="37"/>
      <c r="I33" s="156">
        <v>0.20999999999999999</v>
      </c>
      <c r="J33" s="155">
        <f>ROUND(((SUM(BE79:BE241))*I33),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45</v>
      </c>
      <c r="F34" s="155">
        <f>ROUND((SUM(BF79:BF241)),  2)</f>
        <v>0</v>
      </c>
      <c r="G34" s="37"/>
      <c r="H34" s="37"/>
      <c r="I34" s="156">
        <v>0.12</v>
      </c>
      <c r="J34" s="155">
        <f>ROUND(((SUM(BF79:BF241))*I34),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46</v>
      </c>
      <c r="F35" s="155">
        <f>ROUND((SUM(BG79:BG241)),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47</v>
      </c>
      <c r="F36" s="155">
        <f>ROUND((SUM(BH79:BH241)),  2)</f>
        <v>0</v>
      </c>
      <c r="G36" s="37"/>
      <c r="H36" s="37"/>
      <c r="I36" s="156">
        <v>0.12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48</v>
      </c>
      <c r="F37" s="155">
        <f>ROUND((SUM(BI79:BI241)),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110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PD Ohaře (SO-801a SO-802 LV1)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108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SO-802 - Biokoridor LBK15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k.ú. Ohaře</v>
      </c>
      <c r="G52" s="39"/>
      <c r="H52" s="39"/>
      <c r="I52" s="31" t="s">
        <v>24</v>
      </c>
      <c r="J52" s="71" t="str">
        <f>IF(J12="","",J12)</f>
        <v>24. 1. 2025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26</v>
      </c>
      <c r="D54" s="39"/>
      <c r="E54" s="39"/>
      <c r="F54" s="26" t="str">
        <f>E15</f>
        <v>ČR-Státní pozemkový úřad</v>
      </c>
      <c r="G54" s="39"/>
      <c r="H54" s="39"/>
      <c r="I54" s="31" t="s">
        <v>33</v>
      </c>
      <c r="J54" s="35" t="str">
        <f>E21</f>
        <v>AGROPROJEKT PSO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AGROPROJEKT PSO s.r.o.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111</v>
      </c>
      <c r="D57" s="170"/>
      <c r="E57" s="170"/>
      <c r="F57" s="170"/>
      <c r="G57" s="170"/>
      <c r="H57" s="170"/>
      <c r="I57" s="170"/>
      <c r="J57" s="171" t="s">
        <v>112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71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113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114</v>
      </c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68" t="str">
        <f>E7</f>
        <v>PD Ohaře (SO-801a SO-802 LV1)</v>
      </c>
      <c r="F69" s="31"/>
      <c r="G69" s="31"/>
      <c r="H69" s="31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108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SO-802 - Biokoridor LBK15</v>
      </c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22</v>
      </c>
      <c r="D73" s="39"/>
      <c r="E73" s="39"/>
      <c r="F73" s="26" t="str">
        <f>F12</f>
        <v>k.ú. Ohaře</v>
      </c>
      <c r="G73" s="39"/>
      <c r="H73" s="39"/>
      <c r="I73" s="31" t="s">
        <v>24</v>
      </c>
      <c r="J73" s="71" t="str">
        <f>IF(J12="","",J12)</f>
        <v>24. 1. 2025</v>
      </c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5.65" customHeight="1">
      <c r="A75" s="37"/>
      <c r="B75" s="38"/>
      <c r="C75" s="31" t="s">
        <v>26</v>
      </c>
      <c r="D75" s="39"/>
      <c r="E75" s="39"/>
      <c r="F75" s="26" t="str">
        <f>E15</f>
        <v>ČR-Státní pozemkový úřad</v>
      </c>
      <c r="G75" s="39"/>
      <c r="H75" s="39"/>
      <c r="I75" s="31" t="s">
        <v>33</v>
      </c>
      <c r="J75" s="35" t="str">
        <f>E21</f>
        <v>AGROPROJEKT PSO s.r.o.</v>
      </c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5.65" customHeight="1">
      <c r="A76" s="37"/>
      <c r="B76" s="38"/>
      <c r="C76" s="31" t="s">
        <v>31</v>
      </c>
      <c r="D76" s="39"/>
      <c r="E76" s="39"/>
      <c r="F76" s="26" t="str">
        <f>IF(E18="","",E18)</f>
        <v>Vyplň údaj</v>
      </c>
      <c r="G76" s="39"/>
      <c r="H76" s="39"/>
      <c r="I76" s="31" t="s">
        <v>36</v>
      </c>
      <c r="J76" s="35" t="str">
        <f>E24</f>
        <v>AGROPROJEKT PSO s.r.o.</v>
      </c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73"/>
      <c r="B78" s="174"/>
      <c r="C78" s="175" t="s">
        <v>115</v>
      </c>
      <c r="D78" s="176" t="s">
        <v>58</v>
      </c>
      <c r="E78" s="176" t="s">
        <v>54</v>
      </c>
      <c r="F78" s="176" t="s">
        <v>55</v>
      </c>
      <c r="G78" s="176" t="s">
        <v>116</v>
      </c>
      <c r="H78" s="176" t="s">
        <v>117</v>
      </c>
      <c r="I78" s="176" t="s">
        <v>118</v>
      </c>
      <c r="J78" s="176" t="s">
        <v>112</v>
      </c>
      <c r="K78" s="177" t="s">
        <v>119</v>
      </c>
      <c r="L78" s="178"/>
      <c r="M78" s="91" t="s">
        <v>28</v>
      </c>
      <c r="N78" s="92" t="s">
        <v>43</v>
      </c>
      <c r="O78" s="92" t="s">
        <v>120</v>
      </c>
      <c r="P78" s="92" t="s">
        <v>121</v>
      </c>
      <c r="Q78" s="92" t="s">
        <v>122</v>
      </c>
      <c r="R78" s="92" t="s">
        <v>123</v>
      </c>
      <c r="S78" s="92" t="s">
        <v>124</v>
      </c>
      <c r="T78" s="93" t="s">
        <v>125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7"/>
      <c r="B79" s="38"/>
      <c r="C79" s="98" t="s">
        <v>126</v>
      </c>
      <c r="D79" s="39"/>
      <c r="E79" s="39"/>
      <c r="F79" s="39"/>
      <c r="G79" s="39"/>
      <c r="H79" s="39"/>
      <c r="I79" s="39"/>
      <c r="J79" s="179">
        <f>BK79</f>
        <v>0</v>
      </c>
      <c r="K79" s="39"/>
      <c r="L79" s="43"/>
      <c r="M79" s="94"/>
      <c r="N79" s="180"/>
      <c r="O79" s="95"/>
      <c r="P79" s="181">
        <f>SUM(P80:P241)</f>
        <v>0</v>
      </c>
      <c r="Q79" s="95"/>
      <c r="R79" s="181">
        <f>SUM(R80:R241)</f>
        <v>97.395598000000007</v>
      </c>
      <c r="S79" s="95"/>
      <c r="T79" s="182">
        <f>SUM(T80:T241)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72</v>
      </c>
      <c r="AU79" s="16" t="s">
        <v>113</v>
      </c>
      <c r="BK79" s="183">
        <f>SUM(BK80:BK241)</f>
        <v>0</v>
      </c>
    </row>
    <row r="80" s="2" customFormat="1" ht="33" customHeight="1">
      <c r="A80" s="37"/>
      <c r="B80" s="38"/>
      <c r="C80" s="184" t="s">
        <v>80</v>
      </c>
      <c r="D80" s="184" t="s">
        <v>127</v>
      </c>
      <c r="E80" s="185" t="s">
        <v>128</v>
      </c>
      <c r="F80" s="186" t="s">
        <v>129</v>
      </c>
      <c r="G80" s="187" t="s">
        <v>130</v>
      </c>
      <c r="H80" s="188">
        <v>25517</v>
      </c>
      <c r="I80" s="189"/>
      <c r="J80" s="190">
        <f>ROUND(I80*H80,2)</f>
        <v>0</v>
      </c>
      <c r="K80" s="186" t="s">
        <v>131</v>
      </c>
      <c r="L80" s="43"/>
      <c r="M80" s="191" t="s">
        <v>28</v>
      </c>
      <c r="N80" s="192" t="s">
        <v>44</v>
      </c>
      <c r="O80" s="83"/>
      <c r="P80" s="193">
        <f>O80*H80</f>
        <v>0</v>
      </c>
      <c r="Q80" s="193">
        <v>0</v>
      </c>
      <c r="R80" s="193">
        <f>Q80*H80</f>
        <v>0</v>
      </c>
      <c r="S80" s="193">
        <v>0</v>
      </c>
      <c r="T80" s="194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95" t="s">
        <v>132</v>
      </c>
      <c r="AT80" s="195" t="s">
        <v>127</v>
      </c>
      <c r="AU80" s="195" t="s">
        <v>73</v>
      </c>
      <c r="AY80" s="16" t="s">
        <v>133</v>
      </c>
      <c r="BE80" s="196">
        <f>IF(N80="základní",J80,0)</f>
        <v>0</v>
      </c>
      <c r="BF80" s="196">
        <f>IF(N80="snížená",J80,0)</f>
        <v>0</v>
      </c>
      <c r="BG80" s="196">
        <f>IF(N80="zákl. přenesená",J80,0)</f>
        <v>0</v>
      </c>
      <c r="BH80" s="196">
        <f>IF(N80="sníž. přenesená",J80,0)</f>
        <v>0</v>
      </c>
      <c r="BI80" s="196">
        <f>IF(N80="nulová",J80,0)</f>
        <v>0</v>
      </c>
      <c r="BJ80" s="16" t="s">
        <v>80</v>
      </c>
      <c r="BK80" s="196">
        <f>ROUND(I80*H80,2)</f>
        <v>0</v>
      </c>
      <c r="BL80" s="16" t="s">
        <v>132</v>
      </c>
      <c r="BM80" s="195" t="s">
        <v>535</v>
      </c>
    </row>
    <row r="81" s="2" customFormat="1">
      <c r="A81" s="37"/>
      <c r="B81" s="38"/>
      <c r="C81" s="39"/>
      <c r="D81" s="197" t="s">
        <v>135</v>
      </c>
      <c r="E81" s="39"/>
      <c r="F81" s="198" t="s">
        <v>136</v>
      </c>
      <c r="G81" s="39"/>
      <c r="H81" s="39"/>
      <c r="I81" s="199"/>
      <c r="J81" s="39"/>
      <c r="K81" s="39"/>
      <c r="L81" s="43"/>
      <c r="M81" s="200"/>
      <c r="N81" s="201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135</v>
      </c>
      <c r="AU81" s="16" t="s">
        <v>73</v>
      </c>
    </row>
    <row r="82" s="2" customFormat="1">
      <c r="A82" s="37"/>
      <c r="B82" s="38"/>
      <c r="C82" s="39"/>
      <c r="D82" s="202" t="s">
        <v>137</v>
      </c>
      <c r="E82" s="39"/>
      <c r="F82" s="203" t="s">
        <v>138</v>
      </c>
      <c r="G82" s="39"/>
      <c r="H82" s="39"/>
      <c r="I82" s="199"/>
      <c r="J82" s="39"/>
      <c r="K82" s="39"/>
      <c r="L82" s="43"/>
      <c r="M82" s="200"/>
      <c r="N82" s="201"/>
      <c r="O82" s="83"/>
      <c r="P82" s="83"/>
      <c r="Q82" s="83"/>
      <c r="R82" s="83"/>
      <c r="S82" s="83"/>
      <c r="T82" s="84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137</v>
      </c>
      <c r="AU82" s="16" t="s">
        <v>73</v>
      </c>
    </row>
    <row r="83" s="10" customFormat="1">
      <c r="A83" s="10"/>
      <c r="B83" s="204"/>
      <c r="C83" s="205"/>
      <c r="D83" s="197" t="s">
        <v>161</v>
      </c>
      <c r="E83" s="206" t="s">
        <v>28</v>
      </c>
      <c r="F83" s="207" t="s">
        <v>536</v>
      </c>
      <c r="G83" s="205"/>
      <c r="H83" s="208">
        <v>19425</v>
      </c>
      <c r="I83" s="209"/>
      <c r="J83" s="205"/>
      <c r="K83" s="205"/>
      <c r="L83" s="210"/>
      <c r="M83" s="211"/>
      <c r="N83" s="212"/>
      <c r="O83" s="212"/>
      <c r="P83" s="212"/>
      <c r="Q83" s="212"/>
      <c r="R83" s="212"/>
      <c r="S83" s="212"/>
      <c r="T83" s="213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214" t="s">
        <v>161</v>
      </c>
      <c r="AU83" s="214" t="s">
        <v>73</v>
      </c>
      <c r="AV83" s="10" t="s">
        <v>82</v>
      </c>
      <c r="AW83" s="10" t="s">
        <v>35</v>
      </c>
      <c r="AX83" s="10" t="s">
        <v>73</v>
      </c>
      <c r="AY83" s="214" t="s">
        <v>133</v>
      </c>
    </row>
    <row r="84" s="10" customFormat="1">
      <c r="A84" s="10"/>
      <c r="B84" s="204"/>
      <c r="C84" s="205"/>
      <c r="D84" s="197" t="s">
        <v>161</v>
      </c>
      <c r="E84" s="206" t="s">
        <v>28</v>
      </c>
      <c r="F84" s="207" t="s">
        <v>537</v>
      </c>
      <c r="G84" s="205"/>
      <c r="H84" s="208">
        <v>535</v>
      </c>
      <c r="I84" s="209"/>
      <c r="J84" s="205"/>
      <c r="K84" s="205"/>
      <c r="L84" s="210"/>
      <c r="M84" s="211"/>
      <c r="N84" s="212"/>
      <c r="O84" s="212"/>
      <c r="P84" s="212"/>
      <c r="Q84" s="212"/>
      <c r="R84" s="212"/>
      <c r="S84" s="212"/>
      <c r="T84" s="213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T84" s="214" t="s">
        <v>161</v>
      </c>
      <c r="AU84" s="214" t="s">
        <v>73</v>
      </c>
      <c r="AV84" s="10" t="s">
        <v>82</v>
      </c>
      <c r="AW84" s="10" t="s">
        <v>35</v>
      </c>
      <c r="AX84" s="10" t="s">
        <v>73</v>
      </c>
      <c r="AY84" s="214" t="s">
        <v>133</v>
      </c>
    </row>
    <row r="85" s="10" customFormat="1">
      <c r="A85" s="10"/>
      <c r="B85" s="204"/>
      <c r="C85" s="205"/>
      <c r="D85" s="197" t="s">
        <v>161</v>
      </c>
      <c r="E85" s="206" t="s">
        <v>28</v>
      </c>
      <c r="F85" s="207" t="s">
        <v>538</v>
      </c>
      <c r="G85" s="205"/>
      <c r="H85" s="208">
        <v>5557</v>
      </c>
      <c r="I85" s="209"/>
      <c r="J85" s="205"/>
      <c r="K85" s="205"/>
      <c r="L85" s="210"/>
      <c r="M85" s="211"/>
      <c r="N85" s="212"/>
      <c r="O85" s="212"/>
      <c r="P85" s="212"/>
      <c r="Q85" s="212"/>
      <c r="R85" s="212"/>
      <c r="S85" s="212"/>
      <c r="T85" s="213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14" t="s">
        <v>161</v>
      </c>
      <c r="AU85" s="214" t="s">
        <v>73</v>
      </c>
      <c r="AV85" s="10" t="s">
        <v>82</v>
      </c>
      <c r="AW85" s="10" t="s">
        <v>35</v>
      </c>
      <c r="AX85" s="10" t="s">
        <v>73</v>
      </c>
      <c r="AY85" s="214" t="s">
        <v>133</v>
      </c>
    </row>
    <row r="86" s="11" customFormat="1">
      <c r="A86" s="11"/>
      <c r="B86" s="215"/>
      <c r="C86" s="216"/>
      <c r="D86" s="197" t="s">
        <v>161</v>
      </c>
      <c r="E86" s="217" t="s">
        <v>28</v>
      </c>
      <c r="F86" s="218" t="s">
        <v>171</v>
      </c>
      <c r="G86" s="216"/>
      <c r="H86" s="219">
        <v>25517</v>
      </c>
      <c r="I86" s="220"/>
      <c r="J86" s="216"/>
      <c r="K86" s="216"/>
      <c r="L86" s="221"/>
      <c r="M86" s="222"/>
      <c r="N86" s="223"/>
      <c r="O86" s="223"/>
      <c r="P86" s="223"/>
      <c r="Q86" s="223"/>
      <c r="R86" s="223"/>
      <c r="S86" s="223"/>
      <c r="T86" s="224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T86" s="225" t="s">
        <v>161</v>
      </c>
      <c r="AU86" s="225" t="s">
        <v>73</v>
      </c>
      <c r="AV86" s="11" t="s">
        <v>132</v>
      </c>
      <c r="AW86" s="11" t="s">
        <v>35</v>
      </c>
      <c r="AX86" s="11" t="s">
        <v>80</v>
      </c>
      <c r="AY86" s="225" t="s">
        <v>133</v>
      </c>
    </row>
    <row r="87" s="2" customFormat="1" ht="24.15" customHeight="1">
      <c r="A87" s="37"/>
      <c r="B87" s="38"/>
      <c r="C87" s="184" t="s">
        <v>82</v>
      </c>
      <c r="D87" s="184" t="s">
        <v>127</v>
      </c>
      <c r="E87" s="185" t="s">
        <v>139</v>
      </c>
      <c r="F87" s="186" t="s">
        <v>140</v>
      </c>
      <c r="G87" s="187" t="s">
        <v>130</v>
      </c>
      <c r="H87" s="188">
        <v>25517</v>
      </c>
      <c r="I87" s="189"/>
      <c r="J87" s="190">
        <f>ROUND(I87*H87,2)</f>
        <v>0</v>
      </c>
      <c r="K87" s="186" t="s">
        <v>131</v>
      </c>
      <c r="L87" s="43"/>
      <c r="M87" s="191" t="s">
        <v>28</v>
      </c>
      <c r="N87" s="192" t="s">
        <v>44</v>
      </c>
      <c r="O87" s="83"/>
      <c r="P87" s="193">
        <f>O87*H87</f>
        <v>0</v>
      </c>
      <c r="Q87" s="193">
        <v>0</v>
      </c>
      <c r="R87" s="193">
        <f>Q87*H87</f>
        <v>0</v>
      </c>
      <c r="S87" s="193">
        <v>0</v>
      </c>
      <c r="T87" s="19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5" t="s">
        <v>132</v>
      </c>
      <c r="AT87" s="195" t="s">
        <v>127</v>
      </c>
      <c r="AU87" s="195" t="s">
        <v>73</v>
      </c>
      <c r="AY87" s="16" t="s">
        <v>133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16" t="s">
        <v>80</v>
      </c>
      <c r="BK87" s="196">
        <f>ROUND(I87*H87,2)</f>
        <v>0</v>
      </c>
      <c r="BL87" s="16" t="s">
        <v>132</v>
      </c>
      <c r="BM87" s="195" t="s">
        <v>539</v>
      </c>
    </row>
    <row r="88" s="2" customFormat="1">
      <c r="A88" s="37"/>
      <c r="B88" s="38"/>
      <c r="C88" s="39"/>
      <c r="D88" s="197" t="s">
        <v>135</v>
      </c>
      <c r="E88" s="39"/>
      <c r="F88" s="198" t="s">
        <v>142</v>
      </c>
      <c r="G88" s="39"/>
      <c r="H88" s="39"/>
      <c r="I88" s="199"/>
      <c r="J88" s="39"/>
      <c r="K88" s="39"/>
      <c r="L88" s="43"/>
      <c r="M88" s="200"/>
      <c r="N88" s="201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135</v>
      </c>
      <c r="AU88" s="16" t="s">
        <v>73</v>
      </c>
    </row>
    <row r="89" s="2" customFormat="1">
      <c r="A89" s="37"/>
      <c r="B89" s="38"/>
      <c r="C89" s="39"/>
      <c r="D89" s="202" t="s">
        <v>137</v>
      </c>
      <c r="E89" s="39"/>
      <c r="F89" s="203" t="s">
        <v>143</v>
      </c>
      <c r="G89" s="39"/>
      <c r="H89" s="39"/>
      <c r="I89" s="199"/>
      <c r="J89" s="39"/>
      <c r="K89" s="39"/>
      <c r="L89" s="43"/>
      <c r="M89" s="200"/>
      <c r="N89" s="201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137</v>
      </c>
      <c r="AU89" s="16" t="s">
        <v>73</v>
      </c>
    </row>
    <row r="90" s="10" customFormat="1">
      <c r="A90" s="10"/>
      <c r="B90" s="204"/>
      <c r="C90" s="205"/>
      <c r="D90" s="197" t="s">
        <v>161</v>
      </c>
      <c r="E90" s="206" t="s">
        <v>28</v>
      </c>
      <c r="F90" s="207" t="s">
        <v>536</v>
      </c>
      <c r="G90" s="205"/>
      <c r="H90" s="208">
        <v>19425</v>
      </c>
      <c r="I90" s="209"/>
      <c r="J90" s="205"/>
      <c r="K90" s="205"/>
      <c r="L90" s="210"/>
      <c r="M90" s="211"/>
      <c r="N90" s="212"/>
      <c r="O90" s="212"/>
      <c r="P90" s="212"/>
      <c r="Q90" s="212"/>
      <c r="R90" s="212"/>
      <c r="S90" s="212"/>
      <c r="T90" s="213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4" t="s">
        <v>161</v>
      </c>
      <c r="AU90" s="214" t="s">
        <v>73</v>
      </c>
      <c r="AV90" s="10" t="s">
        <v>82</v>
      </c>
      <c r="AW90" s="10" t="s">
        <v>35</v>
      </c>
      <c r="AX90" s="10" t="s">
        <v>73</v>
      </c>
      <c r="AY90" s="214" t="s">
        <v>133</v>
      </c>
    </row>
    <row r="91" s="10" customFormat="1">
      <c r="A91" s="10"/>
      <c r="B91" s="204"/>
      <c r="C91" s="205"/>
      <c r="D91" s="197" t="s">
        <v>161</v>
      </c>
      <c r="E91" s="206" t="s">
        <v>28</v>
      </c>
      <c r="F91" s="207" t="s">
        <v>537</v>
      </c>
      <c r="G91" s="205"/>
      <c r="H91" s="208">
        <v>535</v>
      </c>
      <c r="I91" s="209"/>
      <c r="J91" s="205"/>
      <c r="K91" s="205"/>
      <c r="L91" s="210"/>
      <c r="M91" s="211"/>
      <c r="N91" s="212"/>
      <c r="O91" s="212"/>
      <c r="P91" s="212"/>
      <c r="Q91" s="212"/>
      <c r="R91" s="212"/>
      <c r="S91" s="212"/>
      <c r="T91" s="213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4" t="s">
        <v>161</v>
      </c>
      <c r="AU91" s="214" t="s">
        <v>73</v>
      </c>
      <c r="AV91" s="10" t="s">
        <v>82</v>
      </c>
      <c r="AW91" s="10" t="s">
        <v>35</v>
      </c>
      <c r="AX91" s="10" t="s">
        <v>73</v>
      </c>
      <c r="AY91" s="214" t="s">
        <v>133</v>
      </c>
    </row>
    <row r="92" s="10" customFormat="1">
      <c r="A92" s="10"/>
      <c r="B92" s="204"/>
      <c r="C92" s="205"/>
      <c r="D92" s="197" t="s">
        <v>161</v>
      </c>
      <c r="E92" s="206" t="s">
        <v>28</v>
      </c>
      <c r="F92" s="207" t="s">
        <v>538</v>
      </c>
      <c r="G92" s="205"/>
      <c r="H92" s="208">
        <v>5557</v>
      </c>
      <c r="I92" s="209"/>
      <c r="J92" s="205"/>
      <c r="K92" s="205"/>
      <c r="L92" s="210"/>
      <c r="M92" s="211"/>
      <c r="N92" s="212"/>
      <c r="O92" s="212"/>
      <c r="P92" s="212"/>
      <c r="Q92" s="212"/>
      <c r="R92" s="212"/>
      <c r="S92" s="212"/>
      <c r="T92" s="213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14" t="s">
        <v>161</v>
      </c>
      <c r="AU92" s="214" t="s">
        <v>73</v>
      </c>
      <c r="AV92" s="10" t="s">
        <v>82</v>
      </c>
      <c r="AW92" s="10" t="s">
        <v>35</v>
      </c>
      <c r="AX92" s="10" t="s">
        <v>73</v>
      </c>
      <c r="AY92" s="214" t="s">
        <v>133</v>
      </c>
    </row>
    <row r="93" s="11" customFormat="1">
      <c r="A93" s="11"/>
      <c r="B93" s="215"/>
      <c r="C93" s="216"/>
      <c r="D93" s="197" t="s">
        <v>161</v>
      </c>
      <c r="E93" s="217" t="s">
        <v>28</v>
      </c>
      <c r="F93" s="218" t="s">
        <v>171</v>
      </c>
      <c r="G93" s="216"/>
      <c r="H93" s="219">
        <v>25517</v>
      </c>
      <c r="I93" s="220"/>
      <c r="J93" s="216"/>
      <c r="K93" s="216"/>
      <c r="L93" s="221"/>
      <c r="M93" s="222"/>
      <c r="N93" s="223"/>
      <c r="O93" s="223"/>
      <c r="P93" s="223"/>
      <c r="Q93" s="223"/>
      <c r="R93" s="223"/>
      <c r="S93" s="223"/>
      <c r="T93" s="224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T93" s="225" t="s">
        <v>161</v>
      </c>
      <c r="AU93" s="225" t="s">
        <v>73</v>
      </c>
      <c r="AV93" s="11" t="s">
        <v>132</v>
      </c>
      <c r="AW93" s="11" t="s">
        <v>35</v>
      </c>
      <c r="AX93" s="11" t="s">
        <v>80</v>
      </c>
      <c r="AY93" s="225" t="s">
        <v>133</v>
      </c>
    </row>
    <row r="94" s="2" customFormat="1" ht="21.75" customHeight="1">
      <c r="A94" s="37"/>
      <c r="B94" s="38"/>
      <c r="C94" s="184" t="s">
        <v>144</v>
      </c>
      <c r="D94" s="184" t="s">
        <v>127</v>
      </c>
      <c r="E94" s="185" t="s">
        <v>145</v>
      </c>
      <c r="F94" s="186" t="s">
        <v>146</v>
      </c>
      <c r="G94" s="187" t="s">
        <v>130</v>
      </c>
      <c r="H94" s="188">
        <v>25517</v>
      </c>
      <c r="I94" s="189"/>
      <c r="J94" s="190">
        <f>ROUND(I94*H94,2)</f>
        <v>0</v>
      </c>
      <c r="K94" s="186" t="s">
        <v>131</v>
      </c>
      <c r="L94" s="43"/>
      <c r="M94" s="191" t="s">
        <v>28</v>
      </c>
      <c r="N94" s="192" t="s">
        <v>44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132</v>
      </c>
      <c r="AT94" s="195" t="s">
        <v>127</v>
      </c>
      <c r="AU94" s="195" t="s">
        <v>73</v>
      </c>
      <c r="AY94" s="16" t="s">
        <v>133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80</v>
      </c>
      <c r="BK94" s="196">
        <f>ROUND(I94*H94,2)</f>
        <v>0</v>
      </c>
      <c r="BL94" s="16" t="s">
        <v>132</v>
      </c>
      <c r="BM94" s="195" t="s">
        <v>540</v>
      </c>
    </row>
    <row r="95" s="2" customFormat="1">
      <c r="A95" s="37"/>
      <c r="B95" s="38"/>
      <c r="C95" s="39"/>
      <c r="D95" s="197" t="s">
        <v>135</v>
      </c>
      <c r="E95" s="39"/>
      <c r="F95" s="198" t="s">
        <v>148</v>
      </c>
      <c r="G95" s="39"/>
      <c r="H95" s="39"/>
      <c r="I95" s="199"/>
      <c r="J95" s="39"/>
      <c r="K95" s="39"/>
      <c r="L95" s="43"/>
      <c r="M95" s="200"/>
      <c r="N95" s="20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135</v>
      </c>
      <c r="AU95" s="16" t="s">
        <v>73</v>
      </c>
    </row>
    <row r="96" s="2" customFormat="1">
      <c r="A96" s="37"/>
      <c r="B96" s="38"/>
      <c r="C96" s="39"/>
      <c r="D96" s="202" t="s">
        <v>137</v>
      </c>
      <c r="E96" s="39"/>
      <c r="F96" s="203" t="s">
        <v>149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73</v>
      </c>
    </row>
    <row r="97" s="10" customFormat="1">
      <c r="A97" s="10"/>
      <c r="B97" s="204"/>
      <c r="C97" s="205"/>
      <c r="D97" s="197" t="s">
        <v>161</v>
      </c>
      <c r="E97" s="206" t="s">
        <v>28</v>
      </c>
      <c r="F97" s="207" t="s">
        <v>536</v>
      </c>
      <c r="G97" s="205"/>
      <c r="H97" s="208">
        <v>19425</v>
      </c>
      <c r="I97" s="209"/>
      <c r="J97" s="205"/>
      <c r="K97" s="205"/>
      <c r="L97" s="210"/>
      <c r="M97" s="211"/>
      <c r="N97" s="212"/>
      <c r="O97" s="212"/>
      <c r="P97" s="212"/>
      <c r="Q97" s="212"/>
      <c r="R97" s="212"/>
      <c r="S97" s="212"/>
      <c r="T97" s="213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4" t="s">
        <v>161</v>
      </c>
      <c r="AU97" s="214" t="s">
        <v>73</v>
      </c>
      <c r="AV97" s="10" t="s">
        <v>82</v>
      </c>
      <c r="AW97" s="10" t="s">
        <v>35</v>
      </c>
      <c r="AX97" s="10" t="s">
        <v>73</v>
      </c>
      <c r="AY97" s="214" t="s">
        <v>133</v>
      </c>
    </row>
    <row r="98" s="10" customFormat="1">
      <c r="A98" s="10"/>
      <c r="B98" s="204"/>
      <c r="C98" s="205"/>
      <c r="D98" s="197" t="s">
        <v>161</v>
      </c>
      <c r="E98" s="206" t="s">
        <v>28</v>
      </c>
      <c r="F98" s="207" t="s">
        <v>537</v>
      </c>
      <c r="G98" s="205"/>
      <c r="H98" s="208">
        <v>535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4" t="s">
        <v>161</v>
      </c>
      <c r="AU98" s="214" t="s">
        <v>73</v>
      </c>
      <c r="AV98" s="10" t="s">
        <v>82</v>
      </c>
      <c r="AW98" s="10" t="s">
        <v>35</v>
      </c>
      <c r="AX98" s="10" t="s">
        <v>73</v>
      </c>
      <c r="AY98" s="214" t="s">
        <v>133</v>
      </c>
    </row>
    <row r="99" s="10" customFormat="1">
      <c r="A99" s="10"/>
      <c r="B99" s="204"/>
      <c r="C99" s="205"/>
      <c r="D99" s="197" t="s">
        <v>161</v>
      </c>
      <c r="E99" s="206" t="s">
        <v>28</v>
      </c>
      <c r="F99" s="207" t="s">
        <v>538</v>
      </c>
      <c r="G99" s="205"/>
      <c r="H99" s="208">
        <v>5557</v>
      </c>
      <c r="I99" s="209"/>
      <c r="J99" s="205"/>
      <c r="K99" s="205"/>
      <c r="L99" s="210"/>
      <c r="M99" s="211"/>
      <c r="N99" s="212"/>
      <c r="O99" s="212"/>
      <c r="P99" s="212"/>
      <c r="Q99" s="212"/>
      <c r="R99" s="212"/>
      <c r="S99" s="212"/>
      <c r="T99" s="213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14" t="s">
        <v>161</v>
      </c>
      <c r="AU99" s="214" t="s">
        <v>73</v>
      </c>
      <c r="AV99" s="10" t="s">
        <v>82</v>
      </c>
      <c r="AW99" s="10" t="s">
        <v>35</v>
      </c>
      <c r="AX99" s="10" t="s">
        <v>73</v>
      </c>
      <c r="AY99" s="214" t="s">
        <v>133</v>
      </c>
    </row>
    <row r="100" s="11" customFormat="1">
      <c r="A100" s="11"/>
      <c r="B100" s="215"/>
      <c r="C100" s="216"/>
      <c r="D100" s="197" t="s">
        <v>161</v>
      </c>
      <c r="E100" s="217" t="s">
        <v>28</v>
      </c>
      <c r="F100" s="218" t="s">
        <v>171</v>
      </c>
      <c r="G100" s="216"/>
      <c r="H100" s="219">
        <v>25517</v>
      </c>
      <c r="I100" s="220"/>
      <c r="J100" s="216"/>
      <c r="K100" s="216"/>
      <c r="L100" s="221"/>
      <c r="M100" s="222"/>
      <c r="N100" s="223"/>
      <c r="O100" s="223"/>
      <c r="P100" s="223"/>
      <c r="Q100" s="223"/>
      <c r="R100" s="223"/>
      <c r="S100" s="223"/>
      <c r="T100" s="224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25" t="s">
        <v>161</v>
      </c>
      <c r="AU100" s="225" t="s">
        <v>73</v>
      </c>
      <c r="AV100" s="11" t="s">
        <v>132</v>
      </c>
      <c r="AW100" s="11" t="s">
        <v>35</v>
      </c>
      <c r="AX100" s="11" t="s">
        <v>80</v>
      </c>
      <c r="AY100" s="225" t="s">
        <v>133</v>
      </c>
    </row>
    <row r="101" s="2" customFormat="1" ht="21.75" customHeight="1">
      <c r="A101" s="37"/>
      <c r="B101" s="38"/>
      <c r="C101" s="184" t="s">
        <v>132</v>
      </c>
      <c r="D101" s="184" t="s">
        <v>127</v>
      </c>
      <c r="E101" s="185" t="s">
        <v>150</v>
      </c>
      <c r="F101" s="186" t="s">
        <v>151</v>
      </c>
      <c r="G101" s="187" t="s">
        <v>130</v>
      </c>
      <c r="H101" s="188">
        <v>25517</v>
      </c>
      <c r="I101" s="189"/>
      <c r="J101" s="190">
        <f>ROUND(I101*H101,2)</f>
        <v>0</v>
      </c>
      <c r="K101" s="186" t="s">
        <v>131</v>
      </c>
      <c r="L101" s="43"/>
      <c r="M101" s="191" t="s">
        <v>28</v>
      </c>
      <c r="N101" s="192" t="s">
        <v>44</v>
      </c>
      <c r="O101" s="83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132</v>
      </c>
      <c r="AT101" s="195" t="s">
        <v>127</v>
      </c>
      <c r="AU101" s="195" t="s">
        <v>73</v>
      </c>
      <c r="AY101" s="16" t="s">
        <v>133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80</v>
      </c>
      <c r="BK101" s="196">
        <f>ROUND(I101*H101,2)</f>
        <v>0</v>
      </c>
      <c r="BL101" s="16" t="s">
        <v>132</v>
      </c>
      <c r="BM101" s="195" t="s">
        <v>541</v>
      </c>
    </row>
    <row r="102" s="2" customFormat="1">
      <c r="A102" s="37"/>
      <c r="B102" s="38"/>
      <c r="C102" s="39"/>
      <c r="D102" s="197" t="s">
        <v>135</v>
      </c>
      <c r="E102" s="39"/>
      <c r="F102" s="198" t="s">
        <v>153</v>
      </c>
      <c r="G102" s="39"/>
      <c r="H102" s="39"/>
      <c r="I102" s="199"/>
      <c r="J102" s="39"/>
      <c r="K102" s="39"/>
      <c r="L102" s="43"/>
      <c r="M102" s="200"/>
      <c r="N102" s="20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135</v>
      </c>
      <c r="AU102" s="16" t="s">
        <v>73</v>
      </c>
    </row>
    <row r="103" s="2" customFormat="1">
      <c r="A103" s="37"/>
      <c r="B103" s="38"/>
      <c r="C103" s="39"/>
      <c r="D103" s="202" t="s">
        <v>137</v>
      </c>
      <c r="E103" s="39"/>
      <c r="F103" s="203" t="s">
        <v>154</v>
      </c>
      <c r="G103" s="39"/>
      <c r="H103" s="39"/>
      <c r="I103" s="199"/>
      <c r="J103" s="39"/>
      <c r="K103" s="39"/>
      <c r="L103" s="43"/>
      <c r="M103" s="200"/>
      <c r="N103" s="20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137</v>
      </c>
      <c r="AU103" s="16" t="s">
        <v>73</v>
      </c>
    </row>
    <row r="104" s="10" customFormat="1">
      <c r="A104" s="10"/>
      <c r="B104" s="204"/>
      <c r="C104" s="205"/>
      <c r="D104" s="197" t="s">
        <v>161</v>
      </c>
      <c r="E104" s="206" t="s">
        <v>28</v>
      </c>
      <c r="F104" s="207" t="s">
        <v>536</v>
      </c>
      <c r="G104" s="205"/>
      <c r="H104" s="208">
        <v>19425</v>
      </c>
      <c r="I104" s="209"/>
      <c r="J104" s="205"/>
      <c r="K104" s="205"/>
      <c r="L104" s="210"/>
      <c r="M104" s="211"/>
      <c r="N104" s="212"/>
      <c r="O104" s="212"/>
      <c r="P104" s="212"/>
      <c r="Q104" s="212"/>
      <c r="R104" s="212"/>
      <c r="S104" s="212"/>
      <c r="T104" s="213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14" t="s">
        <v>161</v>
      </c>
      <c r="AU104" s="214" t="s">
        <v>73</v>
      </c>
      <c r="AV104" s="10" t="s">
        <v>82</v>
      </c>
      <c r="AW104" s="10" t="s">
        <v>35</v>
      </c>
      <c r="AX104" s="10" t="s">
        <v>73</v>
      </c>
      <c r="AY104" s="214" t="s">
        <v>133</v>
      </c>
    </row>
    <row r="105" s="10" customFormat="1">
      <c r="A105" s="10"/>
      <c r="B105" s="204"/>
      <c r="C105" s="205"/>
      <c r="D105" s="197" t="s">
        <v>161</v>
      </c>
      <c r="E105" s="206" t="s">
        <v>28</v>
      </c>
      <c r="F105" s="207" t="s">
        <v>537</v>
      </c>
      <c r="G105" s="205"/>
      <c r="H105" s="208">
        <v>535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4" t="s">
        <v>161</v>
      </c>
      <c r="AU105" s="214" t="s">
        <v>73</v>
      </c>
      <c r="AV105" s="10" t="s">
        <v>82</v>
      </c>
      <c r="AW105" s="10" t="s">
        <v>35</v>
      </c>
      <c r="AX105" s="10" t="s">
        <v>73</v>
      </c>
      <c r="AY105" s="214" t="s">
        <v>133</v>
      </c>
    </row>
    <row r="106" s="10" customFormat="1">
      <c r="A106" s="10"/>
      <c r="B106" s="204"/>
      <c r="C106" s="205"/>
      <c r="D106" s="197" t="s">
        <v>161</v>
      </c>
      <c r="E106" s="206" t="s">
        <v>28</v>
      </c>
      <c r="F106" s="207" t="s">
        <v>538</v>
      </c>
      <c r="G106" s="205"/>
      <c r="H106" s="208">
        <v>5557</v>
      </c>
      <c r="I106" s="209"/>
      <c r="J106" s="205"/>
      <c r="K106" s="205"/>
      <c r="L106" s="210"/>
      <c r="M106" s="211"/>
      <c r="N106" s="212"/>
      <c r="O106" s="212"/>
      <c r="P106" s="212"/>
      <c r="Q106" s="212"/>
      <c r="R106" s="212"/>
      <c r="S106" s="212"/>
      <c r="T106" s="213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14" t="s">
        <v>161</v>
      </c>
      <c r="AU106" s="214" t="s">
        <v>73</v>
      </c>
      <c r="AV106" s="10" t="s">
        <v>82</v>
      </c>
      <c r="AW106" s="10" t="s">
        <v>35</v>
      </c>
      <c r="AX106" s="10" t="s">
        <v>73</v>
      </c>
      <c r="AY106" s="214" t="s">
        <v>133</v>
      </c>
    </row>
    <row r="107" s="11" customFormat="1">
      <c r="A107" s="11"/>
      <c r="B107" s="215"/>
      <c r="C107" s="216"/>
      <c r="D107" s="197" t="s">
        <v>161</v>
      </c>
      <c r="E107" s="217" t="s">
        <v>28</v>
      </c>
      <c r="F107" s="218" t="s">
        <v>171</v>
      </c>
      <c r="G107" s="216"/>
      <c r="H107" s="219">
        <v>25517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T107" s="225" t="s">
        <v>161</v>
      </c>
      <c r="AU107" s="225" t="s">
        <v>73</v>
      </c>
      <c r="AV107" s="11" t="s">
        <v>132</v>
      </c>
      <c r="AW107" s="11" t="s">
        <v>35</v>
      </c>
      <c r="AX107" s="11" t="s">
        <v>80</v>
      </c>
      <c r="AY107" s="225" t="s">
        <v>133</v>
      </c>
    </row>
    <row r="108" s="2" customFormat="1" ht="21.75" customHeight="1">
      <c r="A108" s="37"/>
      <c r="B108" s="38"/>
      <c r="C108" s="184" t="s">
        <v>155</v>
      </c>
      <c r="D108" s="184" t="s">
        <v>127</v>
      </c>
      <c r="E108" s="185" t="s">
        <v>156</v>
      </c>
      <c r="F108" s="186" t="s">
        <v>157</v>
      </c>
      <c r="G108" s="187" t="s">
        <v>130</v>
      </c>
      <c r="H108" s="188">
        <v>22330</v>
      </c>
      <c r="I108" s="189"/>
      <c r="J108" s="190">
        <f>ROUND(I108*H108,2)</f>
        <v>0</v>
      </c>
      <c r="K108" s="186" t="s">
        <v>131</v>
      </c>
      <c r="L108" s="43"/>
      <c r="M108" s="191" t="s">
        <v>28</v>
      </c>
      <c r="N108" s="192" t="s">
        <v>44</v>
      </c>
      <c r="O108" s="83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132</v>
      </c>
      <c r="AT108" s="195" t="s">
        <v>127</v>
      </c>
      <c r="AU108" s="195" t="s">
        <v>73</v>
      </c>
      <c r="AY108" s="16" t="s">
        <v>133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80</v>
      </c>
      <c r="BK108" s="196">
        <f>ROUND(I108*H108,2)</f>
        <v>0</v>
      </c>
      <c r="BL108" s="16" t="s">
        <v>132</v>
      </c>
      <c r="BM108" s="195" t="s">
        <v>542</v>
      </c>
    </row>
    <row r="109" s="2" customFormat="1">
      <c r="A109" s="37"/>
      <c r="B109" s="38"/>
      <c r="C109" s="39"/>
      <c r="D109" s="197" t="s">
        <v>135</v>
      </c>
      <c r="E109" s="39"/>
      <c r="F109" s="198" t="s">
        <v>159</v>
      </c>
      <c r="G109" s="39"/>
      <c r="H109" s="39"/>
      <c r="I109" s="199"/>
      <c r="J109" s="39"/>
      <c r="K109" s="39"/>
      <c r="L109" s="43"/>
      <c r="M109" s="200"/>
      <c r="N109" s="201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135</v>
      </c>
      <c r="AU109" s="16" t="s">
        <v>73</v>
      </c>
    </row>
    <row r="110" s="2" customFormat="1">
      <c r="A110" s="37"/>
      <c r="B110" s="38"/>
      <c r="C110" s="39"/>
      <c r="D110" s="202" t="s">
        <v>137</v>
      </c>
      <c r="E110" s="39"/>
      <c r="F110" s="203" t="s">
        <v>160</v>
      </c>
      <c r="G110" s="39"/>
      <c r="H110" s="39"/>
      <c r="I110" s="199"/>
      <c r="J110" s="39"/>
      <c r="K110" s="39"/>
      <c r="L110" s="43"/>
      <c r="M110" s="200"/>
      <c r="N110" s="201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137</v>
      </c>
      <c r="AU110" s="16" t="s">
        <v>73</v>
      </c>
    </row>
    <row r="111" s="10" customFormat="1">
      <c r="A111" s="10"/>
      <c r="B111" s="204"/>
      <c r="C111" s="205"/>
      <c r="D111" s="197" t="s">
        <v>161</v>
      </c>
      <c r="E111" s="206" t="s">
        <v>28</v>
      </c>
      <c r="F111" s="207" t="s">
        <v>543</v>
      </c>
      <c r="G111" s="205"/>
      <c r="H111" s="208">
        <v>22330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14" t="s">
        <v>161</v>
      </c>
      <c r="AU111" s="214" t="s">
        <v>73</v>
      </c>
      <c r="AV111" s="10" t="s">
        <v>82</v>
      </c>
      <c r="AW111" s="10" t="s">
        <v>35</v>
      </c>
      <c r="AX111" s="10" t="s">
        <v>80</v>
      </c>
      <c r="AY111" s="214" t="s">
        <v>133</v>
      </c>
    </row>
    <row r="112" s="2" customFormat="1" ht="24.15" customHeight="1">
      <c r="A112" s="37"/>
      <c r="B112" s="38"/>
      <c r="C112" s="184" t="s">
        <v>163</v>
      </c>
      <c r="D112" s="184" t="s">
        <v>127</v>
      </c>
      <c r="E112" s="185" t="s">
        <v>164</v>
      </c>
      <c r="F112" s="186" t="s">
        <v>165</v>
      </c>
      <c r="G112" s="187" t="s">
        <v>130</v>
      </c>
      <c r="H112" s="188">
        <v>22330</v>
      </c>
      <c r="I112" s="189"/>
      <c r="J112" s="190">
        <f>ROUND(I112*H112,2)</f>
        <v>0</v>
      </c>
      <c r="K112" s="186" t="s">
        <v>131</v>
      </c>
      <c r="L112" s="43"/>
      <c r="M112" s="191" t="s">
        <v>28</v>
      </c>
      <c r="N112" s="192" t="s">
        <v>44</v>
      </c>
      <c r="O112" s="83"/>
      <c r="P112" s="193">
        <f>O112*H112</f>
        <v>0</v>
      </c>
      <c r="Q112" s="193">
        <v>0</v>
      </c>
      <c r="R112" s="193">
        <f>Q112*H112</f>
        <v>0</v>
      </c>
      <c r="S112" s="193">
        <v>0</v>
      </c>
      <c r="T112" s="19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5" t="s">
        <v>132</v>
      </c>
      <c r="AT112" s="195" t="s">
        <v>127</v>
      </c>
      <c r="AU112" s="195" t="s">
        <v>73</v>
      </c>
      <c r="AY112" s="16" t="s">
        <v>133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16" t="s">
        <v>80</v>
      </c>
      <c r="BK112" s="196">
        <f>ROUND(I112*H112,2)</f>
        <v>0</v>
      </c>
      <c r="BL112" s="16" t="s">
        <v>132</v>
      </c>
      <c r="BM112" s="195" t="s">
        <v>544</v>
      </c>
    </row>
    <row r="113" s="2" customFormat="1">
      <c r="A113" s="37"/>
      <c r="B113" s="38"/>
      <c r="C113" s="39"/>
      <c r="D113" s="197" t="s">
        <v>135</v>
      </c>
      <c r="E113" s="39"/>
      <c r="F113" s="198" t="s">
        <v>167</v>
      </c>
      <c r="G113" s="39"/>
      <c r="H113" s="39"/>
      <c r="I113" s="199"/>
      <c r="J113" s="39"/>
      <c r="K113" s="39"/>
      <c r="L113" s="43"/>
      <c r="M113" s="200"/>
      <c r="N113" s="201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135</v>
      </c>
      <c r="AU113" s="16" t="s">
        <v>73</v>
      </c>
    </row>
    <row r="114" s="2" customFormat="1">
      <c r="A114" s="37"/>
      <c r="B114" s="38"/>
      <c r="C114" s="39"/>
      <c r="D114" s="202" t="s">
        <v>137</v>
      </c>
      <c r="E114" s="39"/>
      <c r="F114" s="203" t="s">
        <v>168</v>
      </c>
      <c r="G114" s="39"/>
      <c r="H114" s="39"/>
      <c r="I114" s="199"/>
      <c r="J114" s="39"/>
      <c r="K114" s="39"/>
      <c r="L114" s="43"/>
      <c r="M114" s="200"/>
      <c r="N114" s="201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137</v>
      </c>
      <c r="AU114" s="16" t="s">
        <v>73</v>
      </c>
    </row>
    <row r="115" s="10" customFormat="1">
      <c r="A115" s="10"/>
      <c r="B115" s="204"/>
      <c r="C115" s="205"/>
      <c r="D115" s="197" t="s">
        <v>161</v>
      </c>
      <c r="E115" s="206" t="s">
        <v>28</v>
      </c>
      <c r="F115" s="207" t="s">
        <v>543</v>
      </c>
      <c r="G115" s="205"/>
      <c r="H115" s="208">
        <v>22330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T115" s="214" t="s">
        <v>161</v>
      </c>
      <c r="AU115" s="214" t="s">
        <v>73</v>
      </c>
      <c r="AV115" s="10" t="s">
        <v>82</v>
      </c>
      <c r="AW115" s="10" t="s">
        <v>35</v>
      </c>
      <c r="AX115" s="10" t="s">
        <v>80</v>
      </c>
      <c r="AY115" s="214" t="s">
        <v>133</v>
      </c>
    </row>
    <row r="116" s="2" customFormat="1" ht="16.5" customHeight="1">
      <c r="A116" s="37"/>
      <c r="B116" s="38"/>
      <c r="C116" s="226" t="s">
        <v>172</v>
      </c>
      <c r="D116" s="226" t="s">
        <v>173</v>
      </c>
      <c r="E116" s="227" t="s">
        <v>174</v>
      </c>
      <c r="F116" s="228" t="s">
        <v>175</v>
      </c>
      <c r="G116" s="229" t="s">
        <v>176</v>
      </c>
      <c r="H116" s="230">
        <v>558.25</v>
      </c>
      <c r="I116" s="231"/>
      <c r="J116" s="232">
        <f>ROUND(I116*H116,2)</f>
        <v>0</v>
      </c>
      <c r="K116" s="228" t="s">
        <v>131</v>
      </c>
      <c r="L116" s="233"/>
      <c r="M116" s="234" t="s">
        <v>28</v>
      </c>
      <c r="N116" s="235" t="s">
        <v>44</v>
      </c>
      <c r="O116" s="83"/>
      <c r="P116" s="193">
        <f>O116*H116</f>
        <v>0</v>
      </c>
      <c r="Q116" s="193">
        <v>0.001</v>
      </c>
      <c r="R116" s="193">
        <f>Q116*H116</f>
        <v>0.55825000000000002</v>
      </c>
      <c r="S116" s="193">
        <v>0</v>
      </c>
      <c r="T116" s="19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5" t="s">
        <v>177</v>
      </c>
      <c r="AT116" s="195" t="s">
        <v>173</v>
      </c>
      <c r="AU116" s="195" t="s">
        <v>73</v>
      </c>
      <c r="AY116" s="16" t="s">
        <v>133</v>
      </c>
      <c r="BE116" s="196">
        <f>IF(N116="základní",J116,0)</f>
        <v>0</v>
      </c>
      <c r="BF116" s="196">
        <f>IF(N116="snížená",J116,0)</f>
        <v>0</v>
      </c>
      <c r="BG116" s="196">
        <f>IF(N116="zákl. přenesená",J116,0)</f>
        <v>0</v>
      </c>
      <c r="BH116" s="196">
        <f>IF(N116="sníž. přenesená",J116,0)</f>
        <v>0</v>
      </c>
      <c r="BI116" s="196">
        <f>IF(N116="nulová",J116,0)</f>
        <v>0</v>
      </c>
      <c r="BJ116" s="16" t="s">
        <v>80</v>
      </c>
      <c r="BK116" s="196">
        <f>ROUND(I116*H116,2)</f>
        <v>0</v>
      </c>
      <c r="BL116" s="16" t="s">
        <v>132</v>
      </c>
      <c r="BM116" s="195" t="s">
        <v>545</v>
      </c>
    </row>
    <row r="117" s="2" customFormat="1">
      <c r="A117" s="37"/>
      <c r="B117" s="38"/>
      <c r="C117" s="39"/>
      <c r="D117" s="197" t="s">
        <v>135</v>
      </c>
      <c r="E117" s="39"/>
      <c r="F117" s="198" t="s">
        <v>175</v>
      </c>
      <c r="G117" s="39"/>
      <c r="H117" s="39"/>
      <c r="I117" s="199"/>
      <c r="J117" s="39"/>
      <c r="K117" s="39"/>
      <c r="L117" s="43"/>
      <c r="M117" s="200"/>
      <c r="N117" s="201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135</v>
      </c>
      <c r="AU117" s="16" t="s">
        <v>73</v>
      </c>
    </row>
    <row r="118" s="10" customFormat="1">
      <c r="A118" s="10"/>
      <c r="B118" s="204"/>
      <c r="C118" s="205"/>
      <c r="D118" s="197" t="s">
        <v>161</v>
      </c>
      <c r="E118" s="206" t="s">
        <v>28</v>
      </c>
      <c r="F118" s="207" t="s">
        <v>546</v>
      </c>
      <c r="G118" s="205"/>
      <c r="H118" s="208">
        <v>558.25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T118" s="214" t="s">
        <v>161</v>
      </c>
      <c r="AU118" s="214" t="s">
        <v>73</v>
      </c>
      <c r="AV118" s="10" t="s">
        <v>82</v>
      </c>
      <c r="AW118" s="10" t="s">
        <v>35</v>
      </c>
      <c r="AX118" s="10" t="s">
        <v>80</v>
      </c>
      <c r="AY118" s="214" t="s">
        <v>133</v>
      </c>
    </row>
    <row r="119" s="2" customFormat="1" ht="24.15" customHeight="1">
      <c r="A119" s="37"/>
      <c r="B119" s="38"/>
      <c r="C119" s="184" t="s">
        <v>177</v>
      </c>
      <c r="D119" s="184" t="s">
        <v>127</v>
      </c>
      <c r="E119" s="185" t="s">
        <v>185</v>
      </c>
      <c r="F119" s="186" t="s">
        <v>186</v>
      </c>
      <c r="G119" s="187" t="s">
        <v>130</v>
      </c>
      <c r="H119" s="188">
        <v>22330</v>
      </c>
      <c r="I119" s="189"/>
      <c r="J119" s="190">
        <f>ROUND(I119*H119,2)</f>
        <v>0</v>
      </c>
      <c r="K119" s="186" t="s">
        <v>131</v>
      </c>
      <c r="L119" s="43"/>
      <c r="M119" s="191" t="s">
        <v>28</v>
      </c>
      <c r="N119" s="192" t="s">
        <v>44</v>
      </c>
      <c r="O119" s="83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5" t="s">
        <v>132</v>
      </c>
      <c r="AT119" s="195" t="s">
        <v>127</v>
      </c>
      <c r="AU119" s="195" t="s">
        <v>73</v>
      </c>
      <c r="AY119" s="16" t="s">
        <v>133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6" t="s">
        <v>80</v>
      </c>
      <c r="BK119" s="196">
        <f>ROUND(I119*H119,2)</f>
        <v>0</v>
      </c>
      <c r="BL119" s="16" t="s">
        <v>132</v>
      </c>
      <c r="BM119" s="195" t="s">
        <v>547</v>
      </c>
    </row>
    <row r="120" s="2" customFormat="1">
      <c r="A120" s="37"/>
      <c r="B120" s="38"/>
      <c r="C120" s="39"/>
      <c r="D120" s="197" t="s">
        <v>135</v>
      </c>
      <c r="E120" s="39"/>
      <c r="F120" s="198" t="s">
        <v>188</v>
      </c>
      <c r="G120" s="39"/>
      <c r="H120" s="39"/>
      <c r="I120" s="199"/>
      <c r="J120" s="39"/>
      <c r="K120" s="39"/>
      <c r="L120" s="43"/>
      <c r="M120" s="200"/>
      <c r="N120" s="201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135</v>
      </c>
      <c r="AU120" s="16" t="s">
        <v>73</v>
      </c>
    </row>
    <row r="121" s="2" customFormat="1">
      <c r="A121" s="37"/>
      <c r="B121" s="38"/>
      <c r="C121" s="39"/>
      <c r="D121" s="202" t="s">
        <v>137</v>
      </c>
      <c r="E121" s="39"/>
      <c r="F121" s="203" t="s">
        <v>189</v>
      </c>
      <c r="G121" s="39"/>
      <c r="H121" s="39"/>
      <c r="I121" s="199"/>
      <c r="J121" s="39"/>
      <c r="K121" s="39"/>
      <c r="L121" s="43"/>
      <c r="M121" s="200"/>
      <c r="N121" s="201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137</v>
      </c>
      <c r="AU121" s="16" t="s">
        <v>73</v>
      </c>
    </row>
    <row r="122" s="10" customFormat="1">
      <c r="A122" s="10"/>
      <c r="B122" s="204"/>
      <c r="C122" s="205"/>
      <c r="D122" s="197" t="s">
        <v>161</v>
      </c>
      <c r="E122" s="206" t="s">
        <v>28</v>
      </c>
      <c r="F122" s="207" t="s">
        <v>543</v>
      </c>
      <c r="G122" s="205"/>
      <c r="H122" s="208">
        <v>22330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4" t="s">
        <v>161</v>
      </c>
      <c r="AU122" s="214" t="s">
        <v>73</v>
      </c>
      <c r="AV122" s="10" t="s">
        <v>82</v>
      </c>
      <c r="AW122" s="10" t="s">
        <v>35</v>
      </c>
      <c r="AX122" s="10" t="s">
        <v>80</v>
      </c>
      <c r="AY122" s="214" t="s">
        <v>133</v>
      </c>
    </row>
    <row r="123" s="2" customFormat="1" ht="16.5" customHeight="1">
      <c r="A123" s="37"/>
      <c r="B123" s="38"/>
      <c r="C123" s="184" t="s">
        <v>184</v>
      </c>
      <c r="D123" s="184" t="s">
        <v>127</v>
      </c>
      <c r="E123" s="185" t="s">
        <v>191</v>
      </c>
      <c r="F123" s="186" t="s">
        <v>192</v>
      </c>
      <c r="G123" s="187" t="s">
        <v>193</v>
      </c>
      <c r="H123" s="188">
        <v>33.539999999999999</v>
      </c>
      <c r="I123" s="189"/>
      <c r="J123" s="190">
        <f>ROUND(I123*H123,2)</f>
        <v>0</v>
      </c>
      <c r="K123" s="186" t="s">
        <v>28</v>
      </c>
      <c r="L123" s="43"/>
      <c r="M123" s="191" t="s">
        <v>28</v>
      </c>
      <c r="N123" s="192" t="s">
        <v>44</v>
      </c>
      <c r="O123" s="83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5" t="s">
        <v>132</v>
      </c>
      <c r="AT123" s="195" t="s">
        <v>127</v>
      </c>
      <c r="AU123" s="195" t="s">
        <v>73</v>
      </c>
      <c r="AY123" s="16" t="s">
        <v>133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6" t="s">
        <v>80</v>
      </c>
      <c r="BK123" s="196">
        <f>ROUND(I123*H123,2)</f>
        <v>0</v>
      </c>
      <c r="BL123" s="16" t="s">
        <v>132</v>
      </c>
      <c r="BM123" s="195" t="s">
        <v>548</v>
      </c>
    </row>
    <row r="124" s="2" customFormat="1">
      <c r="A124" s="37"/>
      <c r="B124" s="38"/>
      <c r="C124" s="39"/>
      <c r="D124" s="197" t="s">
        <v>135</v>
      </c>
      <c r="E124" s="39"/>
      <c r="F124" s="198" t="s">
        <v>192</v>
      </c>
      <c r="G124" s="39"/>
      <c r="H124" s="39"/>
      <c r="I124" s="199"/>
      <c r="J124" s="39"/>
      <c r="K124" s="39"/>
      <c r="L124" s="43"/>
      <c r="M124" s="200"/>
      <c r="N124" s="201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135</v>
      </c>
      <c r="AU124" s="16" t="s">
        <v>73</v>
      </c>
    </row>
    <row r="125" s="10" customFormat="1">
      <c r="A125" s="10"/>
      <c r="B125" s="204"/>
      <c r="C125" s="205"/>
      <c r="D125" s="197" t="s">
        <v>161</v>
      </c>
      <c r="E125" s="206" t="s">
        <v>28</v>
      </c>
      <c r="F125" s="207" t="s">
        <v>549</v>
      </c>
      <c r="G125" s="205"/>
      <c r="H125" s="208">
        <v>33.539999999999999</v>
      </c>
      <c r="I125" s="209"/>
      <c r="J125" s="205"/>
      <c r="K125" s="205"/>
      <c r="L125" s="210"/>
      <c r="M125" s="211"/>
      <c r="N125" s="212"/>
      <c r="O125" s="212"/>
      <c r="P125" s="212"/>
      <c r="Q125" s="212"/>
      <c r="R125" s="212"/>
      <c r="S125" s="212"/>
      <c r="T125" s="213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4" t="s">
        <v>161</v>
      </c>
      <c r="AU125" s="214" t="s">
        <v>73</v>
      </c>
      <c r="AV125" s="10" t="s">
        <v>82</v>
      </c>
      <c r="AW125" s="10" t="s">
        <v>35</v>
      </c>
      <c r="AX125" s="10" t="s">
        <v>73</v>
      </c>
      <c r="AY125" s="214" t="s">
        <v>133</v>
      </c>
    </row>
    <row r="126" s="11" customFormat="1">
      <c r="A126" s="11"/>
      <c r="B126" s="215"/>
      <c r="C126" s="216"/>
      <c r="D126" s="197" t="s">
        <v>161</v>
      </c>
      <c r="E126" s="217" t="s">
        <v>28</v>
      </c>
      <c r="F126" s="218" t="s">
        <v>171</v>
      </c>
      <c r="G126" s="216"/>
      <c r="H126" s="219">
        <v>33.539999999999999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T126" s="225" t="s">
        <v>161</v>
      </c>
      <c r="AU126" s="225" t="s">
        <v>73</v>
      </c>
      <c r="AV126" s="11" t="s">
        <v>132</v>
      </c>
      <c r="AW126" s="11" t="s">
        <v>35</v>
      </c>
      <c r="AX126" s="11" t="s">
        <v>80</v>
      </c>
      <c r="AY126" s="225" t="s">
        <v>133</v>
      </c>
    </row>
    <row r="127" s="2" customFormat="1" ht="24.15" customHeight="1">
      <c r="A127" s="37"/>
      <c r="B127" s="38"/>
      <c r="C127" s="184" t="s">
        <v>190</v>
      </c>
      <c r="D127" s="184" t="s">
        <v>127</v>
      </c>
      <c r="E127" s="185" t="s">
        <v>197</v>
      </c>
      <c r="F127" s="186" t="s">
        <v>198</v>
      </c>
      <c r="G127" s="187" t="s">
        <v>193</v>
      </c>
      <c r="H127" s="188">
        <v>0.31900000000000001</v>
      </c>
      <c r="I127" s="189"/>
      <c r="J127" s="190">
        <f>ROUND(I127*H127,2)</f>
        <v>0</v>
      </c>
      <c r="K127" s="186" t="s">
        <v>131</v>
      </c>
      <c r="L127" s="43"/>
      <c r="M127" s="191" t="s">
        <v>28</v>
      </c>
      <c r="N127" s="192" t="s">
        <v>44</v>
      </c>
      <c r="O127" s="83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5" t="s">
        <v>132</v>
      </c>
      <c r="AT127" s="195" t="s">
        <v>127</v>
      </c>
      <c r="AU127" s="195" t="s">
        <v>73</v>
      </c>
      <c r="AY127" s="16" t="s">
        <v>133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6" t="s">
        <v>80</v>
      </c>
      <c r="BK127" s="196">
        <f>ROUND(I127*H127,2)</f>
        <v>0</v>
      </c>
      <c r="BL127" s="16" t="s">
        <v>132</v>
      </c>
      <c r="BM127" s="195" t="s">
        <v>550</v>
      </c>
    </row>
    <row r="128" s="2" customFormat="1">
      <c r="A128" s="37"/>
      <c r="B128" s="38"/>
      <c r="C128" s="39"/>
      <c r="D128" s="197" t="s">
        <v>135</v>
      </c>
      <c r="E128" s="39"/>
      <c r="F128" s="198" t="s">
        <v>200</v>
      </c>
      <c r="G128" s="39"/>
      <c r="H128" s="39"/>
      <c r="I128" s="199"/>
      <c r="J128" s="39"/>
      <c r="K128" s="39"/>
      <c r="L128" s="43"/>
      <c r="M128" s="200"/>
      <c r="N128" s="201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135</v>
      </c>
      <c r="AU128" s="16" t="s">
        <v>73</v>
      </c>
    </row>
    <row r="129" s="2" customFormat="1">
      <c r="A129" s="37"/>
      <c r="B129" s="38"/>
      <c r="C129" s="39"/>
      <c r="D129" s="202" t="s">
        <v>137</v>
      </c>
      <c r="E129" s="39"/>
      <c r="F129" s="203" t="s">
        <v>201</v>
      </c>
      <c r="G129" s="39"/>
      <c r="H129" s="39"/>
      <c r="I129" s="199"/>
      <c r="J129" s="39"/>
      <c r="K129" s="39"/>
      <c r="L129" s="43"/>
      <c r="M129" s="200"/>
      <c r="N129" s="201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137</v>
      </c>
      <c r="AU129" s="16" t="s">
        <v>73</v>
      </c>
    </row>
    <row r="130" s="10" customFormat="1">
      <c r="A130" s="10"/>
      <c r="B130" s="204"/>
      <c r="C130" s="205"/>
      <c r="D130" s="197" t="s">
        <v>161</v>
      </c>
      <c r="E130" s="206" t="s">
        <v>28</v>
      </c>
      <c r="F130" s="207" t="s">
        <v>551</v>
      </c>
      <c r="G130" s="205"/>
      <c r="H130" s="208">
        <v>0.31900000000000001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14" t="s">
        <v>161</v>
      </c>
      <c r="AU130" s="214" t="s">
        <v>73</v>
      </c>
      <c r="AV130" s="10" t="s">
        <v>82</v>
      </c>
      <c r="AW130" s="10" t="s">
        <v>35</v>
      </c>
      <c r="AX130" s="10" t="s">
        <v>80</v>
      </c>
      <c r="AY130" s="214" t="s">
        <v>133</v>
      </c>
    </row>
    <row r="131" s="2" customFormat="1" ht="24.15" customHeight="1">
      <c r="A131" s="37"/>
      <c r="B131" s="38"/>
      <c r="C131" s="226" t="s">
        <v>196</v>
      </c>
      <c r="D131" s="226" t="s">
        <v>173</v>
      </c>
      <c r="E131" s="227" t="s">
        <v>203</v>
      </c>
      <c r="F131" s="228" t="s">
        <v>204</v>
      </c>
      <c r="G131" s="229" t="s">
        <v>176</v>
      </c>
      <c r="H131" s="230">
        <v>318.69999999999999</v>
      </c>
      <c r="I131" s="231"/>
      <c r="J131" s="232">
        <f>ROUND(I131*H131,2)</f>
        <v>0</v>
      </c>
      <c r="K131" s="228" t="s">
        <v>28</v>
      </c>
      <c r="L131" s="233"/>
      <c r="M131" s="234" t="s">
        <v>28</v>
      </c>
      <c r="N131" s="235" t="s">
        <v>44</v>
      </c>
      <c r="O131" s="83"/>
      <c r="P131" s="193">
        <f>O131*H131</f>
        <v>0</v>
      </c>
      <c r="Q131" s="193">
        <v>0.001</v>
      </c>
      <c r="R131" s="193">
        <f>Q131*H131</f>
        <v>0.31869999999999998</v>
      </c>
      <c r="S131" s="193">
        <v>0</v>
      </c>
      <c r="T131" s="19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5" t="s">
        <v>177</v>
      </c>
      <c r="AT131" s="195" t="s">
        <v>173</v>
      </c>
      <c r="AU131" s="195" t="s">
        <v>73</v>
      </c>
      <c r="AY131" s="16" t="s">
        <v>133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6" t="s">
        <v>80</v>
      </c>
      <c r="BK131" s="196">
        <f>ROUND(I131*H131,2)</f>
        <v>0</v>
      </c>
      <c r="BL131" s="16" t="s">
        <v>132</v>
      </c>
      <c r="BM131" s="195" t="s">
        <v>552</v>
      </c>
    </row>
    <row r="132" s="2" customFormat="1">
      <c r="A132" s="37"/>
      <c r="B132" s="38"/>
      <c r="C132" s="39"/>
      <c r="D132" s="197" t="s">
        <v>135</v>
      </c>
      <c r="E132" s="39"/>
      <c r="F132" s="198" t="s">
        <v>206</v>
      </c>
      <c r="G132" s="39"/>
      <c r="H132" s="39"/>
      <c r="I132" s="199"/>
      <c r="J132" s="39"/>
      <c r="K132" s="39"/>
      <c r="L132" s="43"/>
      <c r="M132" s="200"/>
      <c r="N132" s="201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135</v>
      </c>
      <c r="AU132" s="16" t="s">
        <v>73</v>
      </c>
    </row>
    <row r="133" s="10" customFormat="1">
      <c r="A133" s="10"/>
      <c r="B133" s="204"/>
      <c r="C133" s="205"/>
      <c r="D133" s="197" t="s">
        <v>161</v>
      </c>
      <c r="E133" s="206" t="s">
        <v>28</v>
      </c>
      <c r="F133" s="207" t="s">
        <v>553</v>
      </c>
      <c r="G133" s="205"/>
      <c r="H133" s="208">
        <v>318.69999999999999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14" t="s">
        <v>161</v>
      </c>
      <c r="AU133" s="214" t="s">
        <v>73</v>
      </c>
      <c r="AV133" s="10" t="s">
        <v>82</v>
      </c>
      <c r="AW133" s="10" t="s">
        <v>35</v>
      </c>
      <c r="AX133" s="10" t="s">
        <v>80</v>
      </c>
      <c r="AY133" s="214" t="s">
        <v>133</v>
      </c>
    </row>
    <row r="134" s="2" customFormat="1" ht="24.15" customHeight="1">
      <c r="A134" s="37"/>
      <c r="B134" s="38"/>
      <c r="C134" s="184" t="s">
        <v>8</v>
      </c>
      <c r="D134" s="184" t="s">
        <v>127</v>
      </c>
      <c r="E134" s="185" t="s">
        <v>209</v>
      </c>
      <c r="F134" s="186" t="s">
        <v>210</v>
      </c>
      <c r="G134" s="187" t="s">
        <v>193</v>
      </c>
      <c r="H134" s="188">
        <v>0.255</v>
      </c>
      <c r="I134" s="189"/>
      <c r="J134" s="190">
        <f>ROUND(I134*H134,2)</f>
        <v>0</v>
      </c>
      <c r="K134" s="186" t="s">
        <v>131</v>
      </c>
      <c r="L134" s="43"/>
      <c r="M134" s="191" t="s">
        <v>28</v>
      </c>
      <c r="N134" s="192" t="s">
        <v>44</v>
      </c>
      <c r="O134" s="83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5" t="s">
        <v>132</v>
      </c>
      <c r="AT134" s="195" t="s">
        <v>127</v>
      </c>
      <c r="AU134" s="195" t="s">
        <v>73</v>
      </c>
      <c r="AY134" s="16" t="s">
        <v>133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80</v>
      </c>
      <c r="BK134" s="196">
        <f>ROUND(I134*H134,2)</f>
        <v>0</v>
      </c>
      <c r="BL134" s="16" t="s">
        <v>132</v>
      </c>
      <c r="BM134" s="195" t="s">
        <v>554</v>
      </c>
    </row>
    <row r="135" s="2" customFormat="1">
      <c r="A135" s="37"/>
      <c r="B135" s="38"/>
      <c r="C135" s="39"/>
      <c r="D135" s="197" t="s">
        <v>135</v>
      </c>
      <c r="E135" s="39"/>
      <c r="F135" s="198" t="s">
        <v>212</v>
      </c>
      <c r="G135" s="39"/>
      <c r="H135" s="39"/>
      <c r="I135" s="199"/>
      <c r="J135" s="39"/>
      <c r="K135" s="39"/>
      <c r="L135" s="43"/>
      <c r="M135" s="200"/>
      <c r="N135" s="201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135</v>
      </c>
      <c r="AU135" s="16" t="s">
        <v>73</v>
      </c>
    </row>
    <row r="136" s="2" customFormat="1">
      <c r="A136" s="37"/>
      <c r="B136" s="38"/>
      <c r="C136" s="39"/>
      <c r="D136" s="202" t="s">
        <v>137</v>
      </c>
      <c r="E136" s="39"/>
      <c r="F136" s="203" t="s">
        <v>213</v>
      </c>
      <c r="G136" s="39"/>
      <c r="H136" s="39"/>
      <c r="I136" s="199"/>
      <c r="J136" s="39"/>
      <c r="K136" s="39"/>
      <c r="L136" s="43"/>
      <c r="M136" s="200"/>
      <c r="N136" s="201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137</v>
      </c>
      <c r="AU136" s="16" t="s">
        <v>73</v>
      </c>
    </row>
    <row r="137" s="10" customFormat="1">
      <c r="A137" s="10"/>
      <c r="B137" s="204"/>
      <c r="C137" s="205"/>
      <c r="D137" s="197" t="s">
        <v>161</v>
      </c>
      <c r="E137" s="206" t="s">
        <v>28</v>
      </c>
      <c r="F137" s="207" t="s">
        <v>555</v>
      </c>
      <c r="G137" s="205"/>
      <c r="H137" s="208">
        <v>0.255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14" t="s">
        <v>161</v>
      </c>
      <c r="AU137" s="214" t="s">
        <v>73</v>
      </c>
      <c r="AV137" s="10" t="s">
        <v>82</v>
      </c>
      <c r="AW137" s="10" t="s">
        <v>35</v>
      </c>
      <c r="AX137" s="10" t="s">
        <v>80</v>
      </c>
      <c r="AY137" s="214" t="s">
        <v>133</v>
      </c>
    </row>
    <row r="138" s="2" customFormat="1" ht="16.5" customHeight="1">
      <c r="A138" s="37"/>
      <c r="B138" s="38"/>
      <c r="C138" s="226" t="s">
        <v>208</v>
      </c>
      <c r="D138" s="226" t="s">
        <v>173</v>
      </c>
      <c r="E138" s="227" t="s">
        <v>216</v>
      </c>
      <c r="F138" s="228" t="s">
        <v>217</v>
      </c>
      <c r="G138" s="229" t="s">
        <v>176</v>
      </c>
      <c r="H138" s="230">
        <v>254.5</v>
      </c>
      <c r="I138" s="231"/>
      <c r="J138" s="232">
        <f>ROUND(I138*H138,2)</f>
        <v>0</v>
      </c>
      <c r="K138" s="228" t="s">
        <v>131</v>
      </c>
      <c r="L138" s="233"/>
      <c r="M138" s="234" t="s">
        <v>28</v>
      </c>
      <c r="N138" s="235" t="s">
        <v>44</v>
      </c>
      <c r="O138" s="83"/>
      <c r="P138" s="193">
        <f>O138*H138</f>
        <v>0</v>
      </c>
      <c r="Q138" s="193">
        <v>0.001</v>
      </c>
      <c r="R138" s="193">
        <f>Q138*H138</f>
        <v>0.2545</v>
      </c>
      <c r="S138" s="193">
        <v>0</v>
      </c>
      <c r="T138" s="19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5" t="s">
        <v>177</v>
      </c>
      <c r="AT138" s="195" t="s">
        <v>173</v>
      </c>
      <c r="AU138" s="195" t="s">
        <v>73</v>
      </c>
      <c r="AY138" s="16" t="s">
        <v>133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80</v>
      </c>
      <c r="BK138" s="196">
        <f>ROUND(I138*H138,2)</f>
        <v>0</v>
      </c>
      <c r="BL138" s="16" t="s">
        <v>132</v>
      </c>
      <c r="BM138" s="195" t="s">
        <v>556</v>
      </c>
    </row>
    <row r="139" s="2" customFormat="1">
      <c r="A139" s="37"/>
      <c r="B139" s="38"/>
      <c r="C139" s="39"/>
      <c r="D139" s="197" t="s">
        <v>135</v>
      </c>
      <c r="E139" s="39"/>
      <c r="F139" s="198" t="s">
        <v>217</v>
      </c>
      <c r="G139" s="39"/>
      <c r="H139" s="39"/>
      <c r="I139" s="199"/>
      <c r="J139" s="39"/>
      <c r="K139" s="39"/>
      <c r="L139" s="43"/>
      <c r="M139" s="200"/>
      <c r="N139" s="201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135</v>
      </c>
      <c r="AU139" s="16" t="s">
        <v>73</v>
      </c>
    </row>
    <row r="140" s="10" customFormat="1">
      <c r="A140" s="10"/>
      <c r="B140" s="204"/>
      <c r="C140" s="205"/>
      <c r="D140" s="197" t="s">
        <v>161</v>
      </c>
      <c r="E140" s="206" t="s">
        <v>28</v>
      </c>
      <c r="F140" s="207" t="s">
        <v>557</v>
      </c>
      <c r="G140" s="205"/>
      <c r="H140" s="208">
        <v>254.5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14" t="s">
        <v>161</v>
      </c>
      <c r="AU140" s="214" t="s">
        <v>73</v>
      </c>
      <c r="AV140" s="10" t="s">
        <v>82</v>
      </c>
      <c r="AW140" s="10" t="s">
        <v>35</v>
      </c>
      <c r="AX140" s="10" t="s">
        <v>80</v>
      </c>
      <c r="AY140" s="214" t="s">
        <v>133</v>
      </c>
    </row>
    <row r="141" s="2" customFormat="1" ht="33" customHeight="1">
      <c r="A141" s="37"/>
      <c r="B141" s="38"/>
      <c r="C141" s="184" t="s">
        <v>215</v>
      </c>
      <c r="D141" s="184" t="s">
        <v>127</v>
      </c>
      <c r="E141" s="185" t="s">
        <v>278</v>
      </c>
      <c r="F141" s="186" t="s">
        <v>279</v>
      </c>
      <c r="G141" s="187" t="s">
        <v>223</v>
      </c>
      <c r="H141" s="188">
        <v>5090</v>
      </c>
      <c r="I141" s="189"/>
      <c r="J141" s="190">
        <f>ROUND(I141*H141,2)</f>
        <v>0</v>
      </c>
      <c r="K141" s="186" t="s">
        <v>131</v>
      </c>
      <c r="L141" s="43"/>
      <c r="M141" s="191" t="s">
        <v>28</v>
      </c>
      <c r="N141" s="192" t="s">
        <v>44</v>
      </c>
      <c r="O141" s="83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132</v>
      </c>
      <c r="AT141" s="195" t="s">
        <v>127</v>
      </c>
      <c r="AU141" s="195" t="s">
        <v>73</v>
      </c>
      <c r="AY141" s="16" t="s">
        <v>133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80</v>
      </c>
      <c r="BK141" s="196">
        <f>ROUND(I141*H141,2)</f>
        <v>0</v>
      </c>
      <c r="BL141" s="16" t="s">
        <v>132</v>
      </c>
      <c r="BM141" s="195" t="s">
        <v>558</v>
      </c>
    </row>
    <row r="142" s="2" customFormat="1">
      <c r="A142" s="37"/>
      <c r="B142" s="38"/>
      <c r="C142" s="39"/>
      <c r="D142" s="197" t="s">
        <v>135</v>
      </c>
      <c r="E142" s="39"/>
      <c r="F142" s="198" t="s">
        <v>281</v>
      </c>
      <c r="G142" s="39"/>
      <c r="H142" s="39"/>
      <c r="I142" s="199"/>
      <c r="J142" s="39"/>
      <c r="K142" s="39"/>
      <c r="L142" s="43"/>
      <c r="M142" s="200"/>
      <c r="N142" s="201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135</v>
      </c>
      <c r="AU142" s="16" t="s">
        <v>73</v>
      </c>
    </row>
    <row r="143" s="2" customFormat="1">
      <c r="A143" s="37"/>
      <c r="B143" s="38"/>
      <c r="C143" s="39"/>
      <c r="D143" s="202" t="s">
        <v>137</v>
      </c>
      <c r="E143" s="39"/>
      <c r="F143" s="203" t="s">
        <v>282</v>
      </c>
      <c r="G143" s="39"/>
      <c r="H143" s="39"/>
      <c r="I143" s="199"/>
      <c r="J143" s="39"/>
      <c r="K143" s="39"/>
      <c r="L143" s="43"/>
      <c r="M143" s="200"/>
      <c r="N143" s="201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137</v>
      </c>
      <c r="AU143" s="16" t="s">
        <v>73</v>
      </c>
    </row>
    <row r="144" s="10" customFormat="1">
      <c r="A144" s="10"/>
      <c r="B144" s="204"/>
      <c r="C144" s="205"/>
      <c r="D144" s="197" t="s">
        <v>161</v>
      </c>
      <c r="E144" s="206" t="s">
        <v>28</v>
      </c>
      <c r="F144" s="207" t="s">
        <v>559</v>
      </c>
      <c r="G144" s="205"/>
      <c r="H144" s="208">
        <v>5090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14" t="s">
        <v>161</v>
      </c>
      <c r="AU144" s="214" t="s">
        <v>73</v>
      </c>
      <c r="AV144" s="10" t="s">
        <v>82</v>
      </c>
      <c r="AW144" s="10" t="s">
        <v>35</v>
      </c>
      <c r="AX144" s="10" t="s">
        <v>80</v>
      </c>
      <c r="AY144" s="214" t="s">
        <v>133</v>
      </c>
    </row>
    <row r="145" s="2" customFormat="1" ht="24.15" customHeight="1">
      <c r="A145" s="37"/>
      <c r="B145" s="38"/>
      <c r="C145" s="184" t="s">
        <v>220</v>
      </c>
      <c r="D145" s="184" t="s">
        <v>127</v>
      </c>
      <c r="E145" s="185" t="s">
        <v>285</v>
      </c>
      <c r="F145" s="186" t="s">
        <v>286</v>
      </c>
      <c r="G145" s="187" t="s">
        <v>223</v>
      </c>
      <c r="H145" s="188">
        <v>4270</v>
      </c>
      <c r="I145" s="189"/>
      <c r="J145" s="190">
        <f>ROUND(I145*H145,2)</f>
        <v>0</v>
      </c>
      <c r="K145" s="186" t="s">
        <v>131</v>
      </c>
      <c r="L145" s="43"/>
      <c r="M145" s="191" t="s">
        <v>28</v>
      </c>
      <c r="N145" s="192" t="s">
        <v>44</v>
      </c>
      <c r="O145" s="83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132</v>
      </c>
      <c r="AT145" s="195" t="s">
        <v>127</v>
      </c>
      <c r="AU145" s="195" t="s">
        <v>73</v>
      </c>
      <c r="AY145" s="16" t="s">
        <v>133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80</v>
      </c>
      <c r="BK145" s="196">
        <f>ROUND(I145*H145,2)</f>
        <v>0</v>
      </c>
      <c r="BL145" s="16" t="s">
        <v>132</v>
      </c>
      <c r="BM145" s="195" t="s">
        <v>560</v>
      </c>
    </row>
    <row r="146" s="2" customFormat="1">
      <c r="A146" s="37"/>
      <c r="B146" s="38"/>
      <c r="C146" s="39"/>
      <c r="D146" s="197" t="s">
        <v>135</v>
      </c>
      <c r="E146" s="39"/>
      <c r="F146" s="198" t="s">
        <v>288</v>
      </c>
      <c r="G146" s="39"/>
      <c r="H146" s="39"/>
      <c r="I146" s="199"/>
      <c r="J146" s="39"/>
      <c r="K146" s="39"/>
      <c r="L146" s="43"/>
      <c r="M146" s="200"/>
      <c r="N146" s="201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135</v>
      </c>
      <c r="AU146" s="16" t="s">
        <v>73</v>
      </c>
    </row>
    <row r="147" s="2" customFormat="1">
      <c r="A147" s="37"/>
      <c r="B147" s="38"/>
      <c r="C147" s="39"/>
      <c r="D147" s="202" t="s">
        <v>137</v>
      </c>
      <c r="E147" s="39"/>
      <c r="F147" s="203" t="s">
        <v>289</v>
      </c>
      <c r="G147" s="39"/>
      <c r="H147" s="39"/>
      <c r="I147" s="199"/>
      <c r="J147" s="39"/>
      <c r="K147" s="39"/>
      <c r="L147" s="43"/>
      <c r="M147" s="200"/>
      <c r="N147" s="201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137</v>
      </c>
      <c r="AU147" s="16" t="s">
        <v>73</v>
      </c>
    </row>
    <row r="148" s="10" customFormat="1">
      <c r="A148" s="10"/>
      <c r="B148" s="204"/>
      <c r="C148" s="205"/>
      <c r="D148" s="197" t="s">
        <v>161</v>
      </c>
      <c r="E148" s="206" t="s">
        <v>28</v>
      </c>
      <c r="F148" s="207" t="s">
        <v>561</v>
      </c>
      <c r="G148" s="205"/>
      <c r="H148" s="208">
        <v>4270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14" t="s">
        <v>161</v>
      </c>
      <c r="AU148" s="214" t="s">
        <v>73</v>
      </c>
      <c r="AV148" s="10" t="s">
        <v>82</v>
      </c>
      <c r="AW148" s="10" t="s">
        <v>35</v>
      </c>
      <c r="AX148" s="10" t="s">
        <v>80</v>
      </c>
      <c r="AY148" s="214" t="s">
        <v>133</v>
      </c>
    </row>
    <row r="149" s="2" customFormat="1" ht="24.15" customHeight="1">
      <c r="A149" s="37"/>
      <c r="B149" s="38"/>
      <c r="C149" s="184" t="s">
        <v>228</v>
      </c>
      <c r="D149" s="184" t="s">
        <v>127</v>
      </c>
      <c r="E149" s="185" t="s">
        <v>292</v>
      </c>
      <c r="F149" s="186" t="s">
        <v>293</v>
      </c>
      <c r="G149" s="187" t="s">
        <v>223</v>
      </c>
      <c r="H149" s="188">
        <v>820</v>
      </c>
      <c r="I149" s="189"/>
      <c r="J149" s="190">
        <f>ROUND(I149*H149,2)</f>
        <v>0</v>
      </c>
      <c r="K149" s="186" t="s">
        <v>131</v>
      </c>
      <c r="L149" s="43"/>
      <c r="M149" s="191" t="s">
        <v>28</v>
      </c>
      <c r="N149" s="192" t="s">
        <v>44</v>
      </c>
      <c r="O149" s="83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132</v>
      </c>
      <c r="AT149" s="195" t="s">
        <v>127</v>
      </c>
      <c r="AU149" s="195" t="s">
        <v>73</v>
      </c>
      <c r="AY149" s="16" t="s">
        <v>133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80</v>
      </c>
      <c r="BK149" s="196">
        <f>ROUND(I149*H149,2)</f>
        <v>0</v>
      </c>
      <c r="BL149" s="16" t="s">
        <v>132</v>
      </c>
      <c r="BM149" s="195" t="s">
        <v>562</v>
      </c>
    </row>
    <row r="150" s="2" customFormat="1">
      <c r="A150" s="37"/>
      <c r="B150" s="38"/>
      <c r="C150" s="39"/>
      <c r="D150" s="197" t="s">
        <v>135</v>
      </c>
      <c r="E150" s="39"/>
      <c r="F150" s="198" t="s">
        <v>295</v>
      </c>
      <c r="G150" s="39"/>
      <c r="H150" s="39"/>
      <c r="I150" s="199"/>
      <c r="J150" s="39"/>
      <c r="K150" s="39"/>
      <c r="L150" s="43"/>
      <c r="M150" s="200"/>
      <c r="N150" s="201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135</v>
      </c>
      <c r="AU150" s="16" t="s">
        <v>73</v>
      </c>
    </row>
    <row r="151" s="2" customFormat="1">
      <c r="A151" s="37"/>
      <c r="B151" s="38"/>
      <c r="C151" s="39"/>
      <c r="D151" s="202" t="s">
        <v>137</v>
      </c>
      <c r="E151" s="39"/>
      <c r="F151" s="203" t="s">
        <v>296</v>
      </c>
      <c r="G151" s="39"/>
      <c r="H151" s="39"/>
      <c r="I151" s="199"/>
      <c r="J151" s="39"/>
      <c r="K151" s="39"/>
      <c r="L151" s="43"/>
      <c r="M151" s="200"/>
      <c r="N151" s="201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137</v>
      </c>
      <c r="AU151" s="16" t="s">
        <v>73</v>
      </c>
    </row>
    <row r="152" s="10" customFormat="1">
      <c r="A152" s="10"/>
      <c r="B152" s="204"/>
      <c r="C152" s="205"/>
      <c r="D152" s="197" t="s">
        <v>161</v>
      </c>
      <c r="E152" s="206" t="s">
        <v>28</v>
      </c>
      <c r="F152" s="207" t="s">
        <v>563</v>
      </c>
      <c r="G152" s="205"/>
      <c r="H152" s="208">
        <v>820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14" t="s">
        <v>161</v>
      </c>
      <c r="AU152" s="214" t="s">
        <v>73</v>
      </c>
      <c r="AV152" s="10" t="s">
        <v>82</v>
      </c>
      <c r="AW152" s="10" t="s">
        <v>35</v>
      </c>
      <c r="AX152" s="10" t="s">
        <v>80</v>
      </c>
      <c r="AY152" s="214" t="s">
        <v>133</v>
      </c>
    </row>
    <row r="153" s="2" customFormat="1" ht="16.5" customHeight="1">
      <c r="A153" s="37"/>
      <c r="B153" s="38"/>
      <c r="C153" s="226" t="s">
        <v>235</v>
      </c>
      <c r="D153" s="226" t="s">
        <v>173</v>
      </c>
      <c r="E153" s="227" t="s">
        <v>299</v>
      </c>
      <c r="F153" s="228" t="s">
        <v>300</v>
      </c>
      <c r="G153" s="229" t="s">
        <v>223</v>
      </c>
      <c r="H153" s="230">
        <v>80</v>
      </c>
      <c r="I153" s="231"/>
      <c r="J153" s="232">
        <f>ROUND(I153*H153,2)</f>
        <v>0</v>
      </c>
      <c r="K153" s="228" t="s">
        <v>28</v>
      </c>
      <c r="L153" s="233"/>
      <c r="M153" s="234" t="s">
        <v>28</v>
      </c>
      <c r="N153" s="235" t="s">
        <v>44</v>
      </c>
      <c r="O153" s="83"/>
      <c r="P153" s="193">
        <f>O153*H153</f>
        <v>0</v>
      </c>
      <c r="Q153" s="193">
        <v>0.0015</v>
      </c>
      <c r="R153" s="193">
        <f>Q153*H153</f>
        <v>0.12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177</v>
      </c>
      <c r="AT153" s="195" t="s">
        <v>173</v>
      </c>
      <c r="AU153" s="195" t="s">
        <v>73</v>
      </c>
      <c r="AY153" s="16" t="s">
        <v>133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6" t="s">
        <v>80</v>
      </c>
      <c r="BK153" s="196">
        <f>ROUND(I153*H153,2)</f>
        <v>0</v>
      </c>
      <c r="BL153" s="16" t="s">
        <v>132</v>
      </c>
      <c r="BM153" s="195" t="s">
        <v>564</v>
      </c>
    </row>
    <row r="154" s="2" customFormat="1">
      <c r="A154" s="37"/>
      <c r="B154" s="38"/>
      <c r="C154" s="39"/>
      <c r="D154" s="197" t="s">
        <v>135</v>
      </c>
      <c r="E154" s="39"/>
      <c r="F154" s="198" t="s">
        <v>300</v>
      </c>
      <c r="G154" s="39"/>
      <c r="H154" s="39"/>
      <c r="I154" s="199"/>
      <c r="J154" s="39"/>
      <c r="K154" s="39"/>
      <c r="L154" s="43"/>
      <c r="M154" s="200"/>
      <c r="N154" s="201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135</v>
      </c>
      <c r="AU154" s="16" t="s">
        <v>73</v>
      </c>
    </row>
    <row r="155" s="2" customFormat="1" ht="21.75" customHeight="1">
      <c r="A155" s="37"/>
      <c r="B155" s="38"/>
      <c r="C155" s="226" t="s">
        <v>240</v>
      </c>
      <c r="D155" s="226" t="s">
        <v>173</v>
      </c>
      <c r="E155" s="227" t="s">
        <v>303</v>
      </c>
      <c r="F155" s="228" t="s">
        <v>304</v>
      </c>
      <c r="G155" s="229" t="s">
        <v>223</v>
      </c>
      <c r="H155" s="230">
        <v>80</v>
      </c>
      <c r="I155" s="231"/>
      <c r="J155" s="232">
        <f>ROUND(I155*H155,2)</f>
        <v>0</v>
      </c>
      <c r="K155" s="228" t="s">
        <v>28</v>
      </c>
      <c r="L155" s="233"/>
      <c r="M155" s="234" t="s">
        <v>28</v>
      </c>
      <c r="N155" s="235" t="s">
        <v>44</v>
      </c>
      <c r="O155" s="83"/>
      <c r="P155" s="193">
        <f>O155*H155</f>
        <v>0</v>
      </c>
      <c r="Q155" s="193">
        <v>0.0015</v>
      </c>
      <c r="R155" s="193">
        <f>Q155*H155</f>
        <v>0.12</v>
      </c>
      <c r="S155" s="193">
        <v>0</v>
      </c>
      <c r="T155" s="19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177</v>
      </c>
      <c r="AT155" s="195" t="s">
        <v>173</v>
      </c>
      <c r="AU155" s="195" t="s">
        <v>73</v>
      </c>
      <c r="AY155" s="16" t="s">
        <v>133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80</v>
      </c>
      <c r="BK155" s="196">
        <f>ROUND(I155*H155,2)</f>
        <v>0</v>
      </c>
      <c r="BL155" s="16" t="s">
        <v>132</v>
      </c>
      <c r="BM155" s="195" t="s">
        <v>565</v>
      </c>
    </row>
    <row r="156" s="2" customFormat="1">
      <c r="A156" s="37"/>
      <c r="B156" s="38"/>
      <c r="C156" s="39"/>
      <c r="D156" s="197" t="s">
        <v>135</v>
      </c>
      <c r="E156" s="39"/>
      <c r="F156" s="198" t="s">
        <v>304</v>
      </c>
      <c r="G156" s="39"/>
      <c r="H156" s="39"/>
      <c r="I156" s="199"/>
      <c r="J156" s="39"/>
      <c r="K156" s="39"/>
      <c r="L156" s="43"/>
      <c r="M156" s="200"/>
      <c r="N156" s="201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135</v>
      </c>
      <c r="AU156" s="16" t="s">
        <v>73</v>
      </c>
    </row>
    <row r="157" s="2" customFormat="1" ht="16.5" customHeight="1">
      <c r="A157" s="37"/>
      <c r="B157" s="38"/>
      <c r="C157" s="226" t="s">
        <v>246</v>
      </c>
      <c r="D157" s="226" t="s">
        <v>173</v>
      </c>
      <c r="E157" s="227" t="s">
        <v>307</v>
      </c>
      <c r="F157" s="228" t="s">
        <v>308</v>
      </c>
      <c r="G157" s="229" t="s">
        <v>223</v>
      </c>
      <c r="H157" s="230">
        <v>70</v>
      </c>
      <c r="I157" s="231"/>
      <c r="J157" s="232">
        <f>ROUND(I157*H157,2)</f>
        <v>0</v>
      </c>
      <c r="K157" s="228" t="s">
        <v>28</v>
      </c>
      <c r="L157" s="233"/>
      <c r="M157" s="234" t="s">
        <v>28</v>
      </c>
      <c r="N157" s="235" t="s">
        <v>44</v>
      </c>
      <c r="O157" s="83"/>
      <c r="P157" s="193">
        <f>O157*H157</f>
        <v>0</v>
      </c>
      <c r="Q157" s="193">
        <v>0.0015</v>
      </c>
      <c r="R157" s="193">
        <f>Q157*H157</f>
        <v>0.105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177</v>
      </c>
      <c r="AT157" s="195" t="s">
        <v>173</v>
      </c>
      <c r="AU157" s="195" t="s">
        <v>73</v>
      </c>
      <c r="AY157" s="16" t="s">
        <v>133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6" t="s">
        <v>80</v>
      </c>
      <c r="BK157" s="196">
        <f>ROUND(I157*H157,2)</f>
        <v>0</v>
      </c>
      <c r="BL157" s="16" t="s">
        <v>132</v>
      </c>
      <c r="BM157" s="195" t="s">
        <v>566</v>
      </c>
    </row>
    <row r="158" s="2" customFormat="1">
      <c r="A158" s="37"/>
      <c r="B158" s="38"/>
      <c r="C158" s="39"/>
      <c r="D158" s="197" t="s">
        <v>135</v>
      </c>
      <c r="E158" s="39"/>
      <c r="F158" s="198" t="s">
        <v>308</v>
      </c>
      <c r="G158" s="39"/>
      <c r="H158" s="39"/>
      <c r="I158" s="199"/>
      <c r="J158" s="39"/>
      <c r="K158" s="39"/>
      <c r="L158" s="43"/>
      <c r="M158" s="200"/>
      <c r="N158" s="201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135</v>
      </c>
      <c r="AU158" s="16" t="s">
        <v>73</v>
      </c>
    </row>
    <row r="159" s="2" customFormat="1" ht="16.5" customHeight="1">
      <c r="A159" s="37"/>
      <c r="B159" s="38"/>
      <c r="C159" s="226" t="s">
        <v>251</v>
      </c>
      <c r="D159" s="226" t="s">
        <v>173</v>
      </c>
      <c r="E159" s="227" t="s">
        <v>311</v>
      </c>
      <c r="F159" s="228" t="s">
        <v>312</v>
      </c>
      <c r="G159" s="229" t="s">
        <v>223</v>
      </c>
      <c r="H159" s="230">
        <v>150</v>
      </c>
      <c r="I159" s="231"/>
      <c r="J159" s="232">
        <f>ROUND(I159*H159,2)</f>
        <v>0</v>
      </c>
      <c r="K159" s="228" t="s">
        <v>28</v>
      </c>
      <c r="L159" s="233"/>
      <c r="M159" s="234" t="s">
        <v>28</v>
      </c>
      <c r="N159" s="235" t="s">
        <v>44</v>
      </c>
      <c r="O159" s="83"/>
      <c r="P159" s="193">
        <f>O159*H159</f>
        <v>0</v>
      </c>
      <c r="Q159" s="193">
        <v>0.0015</v>
      </c>
      <c r="R159" s="193">
        <f>Q159*H159</f>
        <v>0.22500000000000001</v>
      </c>
      <c r="S159" s="193">
        <v>0</v>
      </c>
      <c r="T159" s="19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5" t="s">
        <v>177</v>
      </c>
      <c r="AT159" s="195" t="s">
        <v>173</v>
      </c>
      <c r="AU159" s="195" t="s">
        <v>73</v>
      </c>
      <c r="AY159" s="16" t="s">
        <v>133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80</v>
      </c>
      <c r="BK159" s="196">
        <f>ROUND(I159*H159,2)</f>
        <v>0</v>
      </c>
      <c r="BL159" s="16" t="s">
        <v>132</v>
      </c>
      <c r="BM159" s="195" t="s">
        <v>567</v>
      </c>
    </row>
    <row r="160" s="2" customFormat="1">
      <c r="A160" s="37"/>
      <c r="B160" s="38"/>
      <c r="C160" s="39"/>
      <c r="D160" s="197" t="s">
        <v>135</v>
      </c>
      <c r="E160" s="39"/>
      <c r="F160" s="198" t="s">
        <v>312</v>
      </c>
      <c r="G160" s="39"/>
      <c r="H160" s="39"/>
      <c r="I160" s="199"/>
      <c r="J160" s="39"/>
      <c r="K160" s="39"/>
      <c r="L160" s="43"/>
      <c r="M160" s="200"/>
      <c r="N160" s="201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135</v>
      </c>
      <c r="AU160" s="16" t="s">
        <v>73</v>
      </c>
    </row>
    <row r="161" s="2" customFormat="1" ht="16.5" customHeight="1">
      <c r="A161" s="37"/>
      <c r="B161" s="38"/>
      <c r="C161" s="226" t="s">
        <v>7</v>
      </c>
      <c r="D161" s="226" t="s">
        <v>173</v>
      </c>
      <c r="E161" s="227" t="s">
        <v>315</v>
      </c>
      <c r="F161" s="228" t="s">
        <v>316</v>
      </c>
      <c r="G161" s="229" t="s">
        <v>223</v>
      </c>
      <c r="H161" s="230">
        <v>50</v>
      </c>
      <c r="I161" s="231"/>
      <c r="J161" s="232">
        <f>ROUND(I161*H161,2)</f>
        <v>0</v>
      </c>
      <c r="K161" s="228" t="s">
        <v>28</v>
      </c>
      <c r="L161" s="233"/>
      <c r="M161" s="234" t="s">
        <v>28</v>
      </c>
      <c r="N161" s="235" t="s">
        <v>44</v>
      </c>
      <c r="O161" s="83"/>
      <c r="P161" s="193">
        <f>O161*H161</f>
        <v>0</v>
      </c>
      <c r="Q161" s="193">
        <v>0.0015</v>
      </c>
      <c r="R161" s="193">
        <f>Q161*H161</f>
        <v>0.074999999999999997</v>
      </c>
      <c r="S161" s="193">
        <v>0</v>
      </c>
      <c r="T161" s="19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5" t="s">
        <v>177</v>
      </c>
      <c r="AT161" s="195" t="s">
        <v>173</v>
      </c>
      <c r="AU161" s="195" t="s">
        <v>73</v>
      </c>
      <c r="AY161" s="16" t="s">
        <v>133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6" t="s">
        <v>80</v>
      </c>
      <c r="BK161" s="196">
        <f>ROUND(I161*H161,2)</f>
        <v>0</v>
      </c>
      <c r="BL161" s="16" t="s">
        <v>132</v>
      </c>
      <c r="BM161" s="195" t="s">
        <v>568</v>
      </c>
    </row>
    <row r="162" s="2" customFormat="1">
      <c r="A162" s="37"/>
      <c r="B162" s="38"/>
      <c r="C162" s="39"/>
      <c r="D162" s="197" t="s">
        <v>135</v>
      </c>
      <c r="E162" s="39"/>
      <c r="F162" s="198" t="s">
        <v>316</v>
      </c>
      <c r="G162" s="39"/>
      <c r="H162" s="39"/>
      <c r="I162" s="199"/>
      <c r="J162" s="39"/>
      <c r="K162" s="39"/>
      <c r="L162" s="43"/>
      <c r="M162" s="200"/>
      <c r="N162" s="201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135</v>
      </c>
      <c r="AU162" s="16" t="s">
        <v>73</v>
      </c>
    </row>
    <row r="163" s="2" customFormat="1" ht="16.5" customHeight="1">
      <c r="A163" s="37"/>
      <c r="B163" s="38"/>
      <c r="C163" s="226" t="s">
        <v>264</v>
      </c>
      <c r="D163" s="226" t="s">
        <v>173</v>
      </c>
      <c r="E163" s="227" t="s">
        <v>319</v>
      </c>
      <c r="F163" s="228" t="s">
        <v>320</v>
      </c>
      <c r="G163" s="229" t="s">
        <v>223</v>
      </c>
      <c r="H163" s="230">
        <v>110</v>
      </c>
      <c r="I163" s="231"/>
      <c r="J163" s="232">
        <f>ROUND(I163*H163,2)</f>
        <v>0</v>
      </c>
      <c r="K163" s="228" t="s">
        <v>28</v>
      </c>
      <c r="L163" s="233"/>
      <c r="M163" s="234" t="s">
        <v>28</v>
      </c>
      <c r="N163" s="235" t="s">
        <v>44</v>
      </c>
      <c r="O163" s="83"/>
      <c r="P163" s="193">
        <f>O163*H163</f>
        <v>0</v>
      </c>
      <c r="Q163" s="193">
        <v>0.0015</v>
      </c>
      <c r="R163" s="193">
        <f>Q163*H163</f>
        <v>0.16500000000000001</v>
      </c>
      <c r="S163" s="193">
        <v>0</v>
      </c>
      <c r="T163" s="19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5" t="s">
        <v>177</v>
      </c>
      <c r="AT163" s="195" t="s">
        <v>173</v>
      </c>
      <c r="AU163" s="195" t="s">
        <v>73</v>
      </c>
      <c r="AY163" s="16" t="s">
        <v>133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6" t="s">
        <v>80</v>
      </c>
      <c r="BK163" s="196">
        <f>ROUND(I163*H163,2)</f>
        <v>0</v>
      </c>
      <c r="BL163" s="16" t="s">
        <v>132</v>
      </c>
      <c r="BM163" s="195" t="s">
        <v>569</v>
      </c>
    </row>
    <row r="164" s="2" customFormat="1">
      <c r="A164" s="37"/>
      <c r="B164" s="38"/>
      <c r="C164" s="39"/>
      <c r="D164" s="197" t="s">
        <v>135</v>
      </c>
      <c r="E164" s="39"/>
      <c r="F164" s="198" t="s">
        <v>320</v>
      </c>
      <c r="G164" s="39"/>
      <c r="H164" s="39"/>
      <c r="I164" s="199"/>
      <c r="J164" s="39"/>
      <c r="K164" s="39"/>
      <c r="L164" s="43"/>
      <c r="M164" s="200"/>
      <c r="N164" s="201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135</v>
      </c>
      <c r="AU164" s="16" t="s">
        <v>73</v>
      </c>
    </row>
    <row r="165" s="2" customFormat="1" ht="16.5" customHeight="1">
      <c r="A165" s="37"/>
      <c r="B165" s="38"/>
      <c r="C165" s="226" t="s">
        <v>269</v>
      </c>
      <c r="D165" s="226" t="s">
        <v>173</v>
      </c>
      <c r="E165" s="227" t="s">
        <v>323</v>
      </c>
      <c r="F165" s="228" t="s">
        <v>324</v>
      </c>
      <c r="G165" s="229" t="s">
        <v>223</v>
      </c>
      <c r="H165" s="230">
        <v>90</v>
      </c>
      <c r="I165" s="231"/>
      <c r="J165" s="232">
        <f>ROUND(I165*H165,2)</f>
        <v>0</v>
      </c>
      <c r="K165" s="228" t="s">
        <v>28</v>
      </c>
      <c r="L165" s="233"/>
      <c r="M165" s="234" t="s">
        <v>28</v>
      </c>
      <c r="N165" s="235" t="s">
        <v>44</v>
      </c>
      <c r="O165" s="83"/>
      <c r="P165" s="193">
        <f>O165*H165</f>
        <v>0</v>
      </c>
      <c r="Q165" s="193">
        <v>0.0015</v>
      </c>
      <c r="R165" s="193">
        <f>Q165*H165</f>
        <v>0.13500000000000001</v>
      </c>
      <c r="S165" s="193">
        <v>0</v>
      </c>
      <c r="T165" s="19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5" t="s">
        <v>177</v>
      </c>
      <c r="AT165" s="195" t="s">
        <v>173</v>
      </c>
      <c r="AU165" s="195" t="s">
        <v>73</v>
      </c>
      <c r="AY165" s="16" t="s">
        <v>133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6" t="s">
        <v>80</v>
      </c>
      <c r="BK165" s="196">
        <f>ROUND(I165*H165,2)</f>
        <v>0</v>
      </c>
      <c r="BL165" s="16" t="s">
        <v>132</v>
      </c>
      <c r="BM165" s="195" t="s">
        <v>570</v>
      </c>
    </row>
    <row r="166" s="2" customFormat="1">
      <c r="A166" s="37"/>
      <c r="B166" s="38"/>
      <c r="C166" s="39"/>
      <c r="D166" s="197" t="s">
        <v>135</v>
      </c>
      <c r="E166" s="39"/>
      <c r="F166" s="198" t="s">
        <v>324</v>
      </c>
      <c r="G166" s="39"/>
      <c r="H166" s="39"/>
      <c r="I166" s="199"/>
      <c r="J166" s="39"/>
      <c r="K166" s="39"/>
      <c r="L166" s="43"/>
      <c r="M166" s="200"/>
      <c r="N166" s="201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135</v>
      </c>
      <c r="AU166" s="16" t="s">
        <v>73</v>
      </c>
    </row>
    <row r="167" s="2" customFormat="1" ht="24.15" customHeight="1">
      <c r="A167" s="37"/>
      <c r="B167" s="38"/>
      <c r="C167" s="226" t="s">
        <v>277</v>
      </c>
      <c r="D167" s="226" t="s">
        <v>173</v>
      </c>
      <c r="E167" s="227" t="s">
        <v>327</v>
      </c>
      <c r="F167" s="228" t="s">
        <v>328</v>
      </c>
      <c r="G167" s="229" t="s">
        <v>223</v>
      </c>
      <c r="H167" s="230">
        <v>100</v>
      </c>
      <c r="I167" s="231"/>
      <c r="J167" s="232">
        <f>ROUND(I167*H167,2)</f>
        <v>0</v>
      </c>
      <c r="K167" s="228" t="s">
        <v>28</v>
      </c>
      <c r="L167" s="233"/>
      <c r="M167" s="234" t="s">
        <v>28</v>
      </c>
      <c r="N167" s="235" t="s">
        <v>44</v>
      </c>
      <c r="O167" s="83"/>
      <c r="P167" s="193">
        <f>O167*H167</f>
        <v>0</v>
      </c>
      <c r="Q167" s="193">
        <v>0.0015</v>
      </c>
      <c r="R167" s="193">
        <f>Q167*H167</f>
        <v>0.14999999999999999</v>
      </c>
      <c r="S167" s="193">
        <v>0</v>
      </c>
      <c r="T167" s="19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5" t="s">
        <v>177</v>
      </c>
      <c r="AT167" s="195" t="s">
        <v>173</v>
      </c>
      <c r="AU167" s="195" t="s">
        <v>73</v>
      </c>
      <c r="AY167" s="16" t="s">
        <v>133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6" t="s">
        <v>80</v>
      </c>
      <c r="BK167" s="196">
        <f>ROUND(I167*H167,2)</f>
        <v>0</v>
      </c>
      <c r="BL167" s="16" t="s">
        <v>132</v>
      </c>
      <c r="BM167" s="195" t="s">
        <v>571</v>
      </c>
    </row>
    <row r="168" s="2" customFormat="1">
      <c r="A168" s="37"/>
      <c r="B168" s="38"/>
      <c r="C168" s="39"/>
      <c r="D168" s="197" t="s">
        <v>135</v>
      </c>
      <c r="E168" s="39"/>
      <c r="F168" s="198" t="s">
        <v>328</v>
      </c>
      <c r="G168" s="39"/>
      <c r="H168" s="39"/>
      <c r="I168" s="199"/>
      <c r="J168" s="39"/>
      <c r="K168" s="39"/>
      <c r="L168" s="43"/>
      <c r="M168" s="200"/>
      <c r="N168" s="201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135</v>
      </c>
      <c r="AU168" s="16" t="s">
        <v>73</v>
      </c>
    </row>
    <row r="169" s="2" customFormat="1" ht="24.15" customHeight="1">
      <c r="A169" s="37"/>
      <c r="B169" s="38"/>
      <c r="C169" s="226" t="s">
        <v>284</v>
      </c>
      <c r="D169" s="226" t="s">
        <v>173</v>
      </c>
      <c r="E169" s="227" t="s">
        <v>331</v>
      </c>
      <c r="F169" s="228" t="s">
        <v>332</v>
      </c>
      <c r="G169" s="229" t="s">
        <v>223</v>
      </c>
      <c r="H169" s="230">
        <v>90</v>
      </c>
      <c r="I169" s="231"/>
      <c r="J169" s="232">
        <f>ROUND(I169*H169,2)</f>
        <v>0</v>
      </c>
      <c r="K169" s="228" t="s">
        <v>28</v>
      </c>
      <c r="L169" s="233"/>
      <c r="M169" s="234" t="s">
        <v>28</v>
      </c>
      <c r="N169" s="235" t="s">
        <v>44</v>
      </c>
      <c r="O169" s="83"/>
      <c r="P169" s="193">
        <f>O169*H169</f>
        <v>0</v>
      </c>
      <c r="Q169" s="193">
        <v>0.0015</v>
      </c>
      <c r="R169" s="193">
        <f>Q169*H169</f>
        <v>0.13500000000000001</v>
      </c>
      <c r="S169" s="193">
        <v>0</v>
      </c>
      <c r="T169" s="19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5" t="s">
        <v>177</v>
      </c>
      <c r="AT169" s="195" t="s">
        <v>173</v>
      </c>
      <c r="AU169" s="195" t="s">
        <v>73</v>
      </c>
      <c r="AY169" s="16" t="s">
        <v>133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6" t="s">
        <v>80</v>
      </c>
      <c r="BK169" s="196">
        <f>ROUND(I169*H169,2)</f>
        <v>0</v>
      </c>
      <c r="BL169" s="16" t="s">
        <v>132</v>
      </c>
      <c r="BM169" s="195" t="s">
        <v>572</v>
      </c>
    </row>
    <row r="170" s="2" customFormat="1">
      <c r="A170" s="37"/>
      <c r="B170" s="38"/>
      <c r="C170" s="39"/>
      <c r="D170" s="197" t="s">
        <v>135</v>
      </c>
      <c r="E170" s="39"/>
      <c r="F170" s="198" t="s">
        <v>332</v>
      </c>
      <c r="G170" s="39"/>
      <c r="H170" s="39"/>
      <c r="I170" s="199"/>
      <c r="J170" s="39"/>
      <c r="K170" s="39"/>
      <c r="L170" s="43"/>
      <c r="M170" s="200"/>
      <c r="N170" s="201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135</v>
      </c>
      <c r="AU170" s="16" t="s">
        <v>73</v>
      </c>
    </row>
    <row r="171" s="2" customFormat="1" ht="21.75" customHeight="1">
      <c r="A171" s="37"/>
      <c r="B171" s="38"/>
      <c r="C171" s="226" t="s">
        <v>291</v>
      </c>
      <c r="D171" s="226" t="s">
        <v>173</v>
      </c>
      <c r="E171" s="227" t="s">
        <v>335</v>
      </c>
      <c r="F171" s="228" t="s">
        <v>336</v>
      </c>
      <c r="G171" s="229" t="s">
        <v>223</v>
      </c>
      <c r="H171" s="230">
        <v>800</v>
      </c>
      <c r="I171" s="231"/>
      <c r="J171" s="232">
        <f>ROUND(I171*H171,2)</f>
        <v>0</v>
      </c>
      <c r="K171" s="228" t="s">
        <v>28</v>
      </c>
      <c r="L171" s="233"/>
      <c r="M171" s="234" t="s">
        <v>28</v>
      </c>
      <c r="N171" s="235" t="s">
        <v>44</v>
      </c>
      <c r="O171" s="83"/>
      <c r="P171" s="193">
        <f>O171*H171</f>
        <v>0</v>
      </c>
      <c r="Q171" s="193">
        <v>0.0011999999999999999</v>
      </c>
      <c r="R171" s="193">
        <f>Q171*H171</f>
        <v>0.95999999999999996</v>
      </c>
      <c r="S171" s="193">
        <v>0</v>
      </c>
      <c r="T171" s="19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5" t="s">
        <v>177</v>
      </c>
      <c r="AT171" s="195" t="s">
        <v>173</v>
      </c>
      <c r="AU171" s="195" t="s">
        <v>73</v>
      </c>
      <c r="AY171" s="16" t="s">
        <v>133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6" t="s">
        <v>80</v>
      </c>
      <c r="BK171" s="196">
        <f>ROUND(I171*H171,2)</f>
        <v>0</v>
      </c>
      <c r="BL171" s="16" t="s">
        <v>132</v>
      </c>
      <c r="BM171" s="195" t="s">
        <v>573</v>
      </c>
    </row>
    <row r="172" s="2" customFormat="1">
      <c r="A172" s="37"/>
      <c r="B172" s="38"/>
      <c r="C172" s="39"/>
      <c r="D172" s="197" t="s">
        <v>135</v>
      </c>
      <c r="E172" s="39"/>
      <c r="F172" s="198" t="s">
        <v>336</v>
      </c>
      <c r="G172" s="39"/>
      <c r="H172" s="39"/>
      <c r="I172" s="199"/>
      <c r="J172" s="39"/>
      <c r="K172" s="39"/>
      <c r="L172" s="43"/>
      <c r="M172" s="200"/>
      <c r="N172" s="201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135</v>
      </c>
      <c r="AU172" s="16" t="s">
        <v>73</v>
      </c>
    </row>
    <row r="173" s="2" customFormat="1" ht="21.75" customHeight="1">
      <c r="A173" s="37"/>
      <c r="B173" s="38"/>
      <c r="C173" s="226" t="s">
        <v>298</v>
      </c>
      <c r="D173" s="226" t="s">
        <v>173</v>
      </c>
      <c r="E173" s="227" t="s">
        <v>339</v>
      </c>
      <c r="F173" s="228" t="s">
        <v>340</v>
      </c>
      <c r="G173" s="229" t="s">
        <v>223</v>
      </c>
      <c r="H173" s="230">
        <v>840</v>
      </c>
      <c r="I173" s="231"/>
      <c r="J173" s="232">
        <f>ROUND(I173*H173,2)</f>
        <v>0</v>
      </c>
      <c r="K173" s="228" t="s">
        <v>28</v>
      </c>
      <c r="L173" s="233"/>
      <c r="M173" s="234" t="s">
        <v>28</v>
      </c>
      <c r="N173" s="235" t="s">
        <v>44</v>
      </c>
      <c r="O173" s="83"/>
      <c r="P173" s="193">
        <f>O173*H173</f>
        <v>0</v>
      </c>
      <c r="Q173" s="193">
        <v>0.0011999999999999999</v>
      </c>
      <c r="R173" s="193">
        <f>Q173*H173</f>
        <v>1.008</v>
      </c>
      <c r="S173" s="193">
        <v>0</v>
      </c>
      <c r="T173" s="19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5" t="s">
        <v>177</v>
      </c>
      <c r="AT173" s="195" t="s">
        <v>173</v>
      </c>
      <c r="AU173" s="195" t="s">
        <v>73</v>
      </c>
      <c r="AY173" s="16" t="s">
        <v>133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6" t="s">
        <v>80</v>
      </c>
      <c r="BK173" s="196">
        <f>ROUND(I173*H173,2)</f>
        <v>0</v>
      </c>
      <c r="BL173" s="16" t="s">
        <v>132</v>
      </c>
      <c r="BM173" s="195" t="s">
        <v>574</v>
      </c>
    </row>
    <row r="174" s="2" customFormat="1">
      <c r="A174" s="37"/>
      <c r="B174" s="38"/>
      <c r="C174" s="39"/>
      <c r="D174" s="197" t="s">
        <v>135</v>
      </c>
      <c r="E174" s="39"/>
      <c r="F174" s="198" t="s">
        <v>340</v>
      </c>
      <c r="G174" s="39"/>
      <c r="H174" s="39"/>
      <c r="I174" s="199"/>
      <c r="J174" s="39"/>
      <c r="K174" s="39"/>
      <c r="L174" s="43"/>
      <c r="M174" s="200"/>
      <c r="N174" s="201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135</v>
      </c>
      <c r="AU174" s="16" t="s">
        <v>73</v>
      </c>
    </row>
    <row r="175" s="2" customFormat="1" ht="16.5" customHeight="1">
      <c r="A175" s="37"/>
      <c r="B175" s="38"/>
      <c r="C175" s="226" t="s">
        <v>302</v>
      </c>
      <c r="D175" s="226" t="s">
        <v>173</v>
      </c>
      <c r="E175" s="227" t="s">
        <v>343</v>
      </c>
      <c r="F175" s="228" t="s">
        <v>344</v>
      </c>
      <c r="G175" s="229" t="s">
        <v>223</v>
      </c>
      <c r="H175" s="230">
        <v>720</v>
      </c>
      <c r="I175" s="231"/>
      <c r="J175" s="232">
        <f>ROUND(I175*H175,2)</f>
        <v>0</v>
      </c>
      <c r="K175" s="228" t="s">
        <v>28</v>
      </c>
      <c r="L175" s="233"/>
      <c r="M175" s="234" t="s">
        <v>28</v>
      </c>
      <c r="N175" s="235" t="s">
        <v>44</v>
      </c>
      <c r="O175" s="83"/>
      <c r="P175" s="193">
        <f>O175*H175</f>
        <v>0</v>
      </c>
      <c r="Q175" s="193">
        <v>0.0011999999999999999</v>
      </c>
      <c r="R175" s="193">
        <f>Q175*H175</f>
        <v>0.86399999999999988</v>
      </c>
      <c r="S175" s="193">
        <v>0</v>
      </c>
      <c r="T175" s="19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5" t="s">
        <v>177</v>
      </c>
      <c r="AT175" s="195" t="s">
        <v>173</v>
      </c>
      <c r="AU175" s="195" t="s">
        <v>73</v>
      </c>
      <c r="AY175" s="16" t="s">
        <v>133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6" t="s">
        <v>80</v>
      </c>
      <c r="BK175" s="196">
        <f>ROUND(I175*H175,2)</f>
        <v>0</v>
      </c>
      <c r="BL175" s="16" t="s">
        <v>132</v>
      </c>
      <c r="BM175" s="195" t="s">
        <v>575</v>
      </c>
    </row>
    <row r="176" s="2" customFormat="1">
      <c r="A176" s="37"/>
      <c r="B176" s="38"/>
      <c r="C176" s="39"/>
      <c r="D176" s="197" t="s">
        <v>135</v>
      </c>
      <c r="E176" s="39"/>
      <c r="F176" s="198" t="s">
        <v>344</v>
      </c>
      <c r="G176" s="39"/>
      <c r="H176" s="39"/>
      <c r="I176" s="199"/>
      <c r="J176" s="39"/>
      <c r="K176" s="39"/>
      <c r="L176" s="43"/>
      <c r="M176" s="200"/>
      <c r="N176" s="201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135</v>
      </c>
      <c r="AU176" s="16" t="s">
        <v>73</v>
      </c>
    </row>
    <row r="177" s="2" customFormat="1" ht="16.5" customHeight="1">
      <c r="A177" s="37"/>
      <c r="B177" s="38"/>
      <c r="C177" s="226" t="s">
        <v>306</v>
      </c>
      <c r="D177" s="226" t="s">
        <v>173</v>
      </c>
      <c r="E177" s="227" t="s">
        <v>347</v>
      </c>
      <c r="F177" s="228" t="s">
        <v>348</v>
      </c>
      <c r="G177" s="229" t="s">
        <v>223</v>
      </c>
      <c r="H177" s="230">
        <v>360</v>
      </c>
      <c r="I177" s="231"/>
      <c r="J177" s="232">
        <f>ROUND(I177*H177,2)</f>
        <v>0</v>
      </c>
      <c r="K177" s="228" t="s">
        <v>28</v>
      </c>
      <c r="L177" s="233"/>
      <c r="M177" s="234" t="s">
        <v>28</v>
      </c>
      <c r="N177" s="235" t="s">
        <v>44</v>
      </c>
      <c r="O177" s="83"/>
      <c r="P177" s="193">
        <f>O177*H177</f>
        <v>0</v>
      </c>
      <c r="Q177" s="193">
        <v>0.0011999999999999999</v>
      </c>
      <c r="R177" s="193">
        <f>Q177*H177</f>
        <v>0.43199999999999994</v>
      </c>
      <c r="S177" s="193">
        <v>0</v>
      </c>
      <c r="T177" s="19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5" t="s">
        <v>177</v>
      </c>
      <c r="AT177" s="195" t="s">
        <v>173</v>
      </c>
      <c r="AU177" s="195" t="s">
        <v>73</v>
      </c>
      <c r="AY177" s="16" t="s">
        <v>133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6" t="s">
        <v>80</v>
      </c>
      <c r="BK177" s="196">
        <f>ROUND(I177*H177,2)</f>
        <v>0</v>
      </c>
      <c r="BL177" s="16" t="s">
        <v>132</v>
      </c>
      <c r="BM177" s="195" t="s">
        <v>576</v>
      </c>
    </row>
    <row r="178" s="2" customFormat="1">
      <c r="A178" s="37"/>
      <c r="B178" s="38"/>
      <c r="C178" s="39"/>
      <c r="D178" s="197" t="s">
        <v>135</v>
      </c>
      <c r="E178" s="39"/>
      <c r="F178" s="198" t="s">
        <v>348</v>
      </c>
      <c r="G178" s="39"/>
      <c r="H178" s="39"/>
      <c r="I178" s="199"/>
      <c r="J178" s="39"/>
      <c r="K178" s="39"/>
      <c r="L178" s="43"/>
      <c r="M178" s="200"/>
      <c r="N178" s="201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135</v>
      </c>
      <c r="AU178" s="16" t="s">
        <v>73</v>
      </c>
    </row>
    <row r="179" s="2" customFormat="1" ht="16.5" customHeight="1">
      <c r="A179" s="37"/>
      <c r="B179" s="38"/>
      <c r="C179" s="226" t="s">
        <v>310</v>
      </c>
      <c r="D179" s="226" t="s">
        <v>173</v>
      </c>
      <c r="E179" s="227" t="s">
        <v>351</v>
      </c>
      <c r="F179" s="228" t="s">
        <v>352</v>
      </c>
      <c r="G179" s="229" t="s">
        <v>223</v>
      </c>
      <c r="H179" s="230">
        <v>520</v>
      </c>
      <c r="I179" s="231"/>
      <c r="J179" s="232">
        <f>ROUND(I179*H179,2)</f>
        <v>0</v>
      </c>
      <c r="K179" s="228" t="s">
        <v>28</v>
      </c>
      <c r="L179" s="233"/>
      <c r="M179" s="234" t="s">
        <v>28</v>
      </c>
      <c r="N179" s="235" t="s">
        <v>44</v>
      </c>
      <c r="O179" s="83"/>
      <c r="P179" s="193">
        <f>O179*H179</f>
        <v>0</v>
      </c>
      <c r="Q179" s="193">
        <v>0.0011999999999999999</v>
      </c>
      <c r="R179" s="193">
        <f>Q179*H179</f>
        <v>0.624</v>
      </c>
      <c r="S179" s="193">
        <v>0</v>
      </c>
      <c r="T179" s="19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5" t="s">
        <v>177</v>
      </c>
      <c r="AT179" s="195" t="s">
        <v>173</v>
      </c>
      <c r="AU179" s="195" t="s">
        <v>73</v>
      </c>
      <c r="AY179" s="16" t="s">
        <v>133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6" t="s">
        <v>80</v>
      </c>
      <c r="BK179" s="196">
        <f>ROUND(I179*H179,2)</f>
        <v>0</v>
      </c>
      <c r="BL179" s="16" t="s">
        <v>132</v>
      </c>
      <c r="BM179" s="195" t="s">
        <v>577</v>
      </c>
    </row>
    <row r="180" s="2" customFormat="1">
      <c r="A180" s="37"/>
      <c r="B180" s="38"/>
      <c r="C180" s="39"/>
      <c r="D180" s="197" t="s">
        <v>135</v>
      </c>
      <c r="E180" s="39"/>
      <c r="F180" s="198" t="s">
        <v>352</v>
      </c>
      <c r="G180" s="39"/>
      <c r="H180" s="39"/>
      <c r="I180" s="199"/>
      <c r="J180" s="39"/>
      <c r="K180" s="39"/>
      <c r="L180" s="43"/>
      <c r="M180" s="200"/>
      <c r="N180" s="201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135</v>
      </c>
      <c r="AU180" s="16" t="s">
        <v>73</v>
      </c>
    </row>
    <row r="181" s="2" customFormat="1" ht="16.5" customHeight="1">
      <c r="A181" s="37"/>
      <c r="B181" s="38"/>
      <c r="C181" s="226" t="s">
        <v>314</v>
      </c>
      <c r="D181" s="226" t="s">
        <v>173</v>
      </c>
      <c r="E181" s="227" t="s">
        <v>355</v>
      </c>
      <c r="F181" s="228" t="s">
        <v>356</v>
      </c>
      <c r="G181" s="229" t="s">
        <v>223</v>
      </c>
      <c r="H181" s="230">
        <v>320</v>
      </c>
      <c r="I181" s="231"/>
      <c r="J181" s="232">
        <f>ROUND(I181*H181,2)</f>
        <v>0</v>
      </c>
      <c r="K181" s="228" t="s">
        <v>28</v>
      </c>
      <c r="L181" s="233"/>
      <c r="M181" s="234" t="s">
        <v>28</v>
      </c>
      <c r="N181" s="235" t="s">
        <v>44</v>
      </c>
      <c r="O181" s="83"/>
      <c r="P181" s="193">
        <f>O181*H181</f>
        <v>0</v>
      </c>
      <c r="Q181" s="193">
        <v>0.0011999999999999999</v>
      </c>
      <c r="R181" s="193">
        <f>Q181*H181</f>
        <v>0.38399999999999995</v>
      </c>
      <c r="S181" s="193">
        <v>0</v>
      </c>
      <c r="T181" s="19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5" t="s">
        <v>177</v>
      </c>
      <c r="AT181" s="195" t="s">
        <v>173</v>
      </c>
      <c r="AU181" s="195" t="s">
        <v>73</v>
      </c>
      <c r="AY181" s="16" t="s">
        <v>133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6" t="s">
        <v>80</v>
      </c>
      <c r="BK181" s="196">
        <f>ROUND(I181*H181,2)</f>
        <v>0</v>
      </c>
      <c r="BL181" s="16" t="s">
        <v>132</v>
      </c>
      <c r="BM181" s="195" t="s">
        <v>578</v>
      </c>
    </row>
    <row r="182" s="2" customFormat="1">
      <c r="A182" s="37"/>
      <c r="B182" s="38"/>
      <c r="C182" s="39"/>
      <c r="D182" s="197" t="s">
        <v>135</v>
      </c>
      <c r="E182" s="39"/>
      <c r="F182" s="198" t="s">
        <v>356</v>
      </c>
      <c r="G182" s="39"/>
      <c r="H182" s="39"/>
      <c r="I182" s="199"/>
      <c r="J182" s="39"/>
      <c r="K182" s="39"/>
      <c r="L182" s="43"/>
      <c r="M182" s="200"/>
      <c r="N182" s="201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135</v>
      </c>
      <c r="AU182" s="16" t="s">
        <v>73</v>
      </c>
    </row>
    <row r="183" s="2" customFormat="1" ht="21.75" customHeight="1">
      <c r="A183" s="37"/>
      <c r="B183" s="38"/>
      <c r="C183" s="226" t="s">
        <v>318</v>
      </c>
      <c r="D183" s="226" t="s">
        <v>173</v>
      </c>
      <c r="E183" s="227" t="s">
        <v>359</v>
      </c>
      <c r="F183" s="228" t="s">
        <v>360</v>
      </c>
      <c r="G183" s="229" t="s">
        <v>223</v>
      </c>
      <c r="H183" s="230">
        <v>350</v>
      </c>
      <c r="I183" s="231"/>
      <c r="J183" s="232">
        <f>ROUND(I183*H183,2)</f>
        <v>0</v>
      </c>
      <c r="K183" s="228" t="s">
        <v>28</v>
      </c>
      <c r="L183" s="233"/>
      <c r="M183" s="234" t="s">
        <v>28</v>
      </c>
      <c r="N183" s="235" t="s">
        <v>44</v>
      </c>
      <c r="O183" s="83"/>
      <c r="P183" s="193">
        <f>O183*H183</f>
        <v>0</v>
      </c>
      <c r="Q183" s="193">
        <v>0.0011999999999999999</v>
      </c>
      <c r="R183" s="193">
        <f>Q183*H183</f>
        <v>0.41999999999999998</v>
      </c>
      <c r="S183" s="193">
        <v>0</v>
      </c>
      <c r="T183" s="19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5" t="s">
        <v>177</v>
      </c>
      <c r="AT183" s="195" t="s">
        <v>173</v>
      </c>
      <c r="AU183" s="195" t="s">
        <v>73</v>
      </c>
      <c r="AY183" s="16" t="s">
        <v>133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6" t="s">
        <v>80</v>
      </c>
      <c r="BK183" s="196">
        <f>ROUND(I183*H183,2)</f>
        <v>0</v>
      </c>
      <c r="BL183" s="16" t="s">
        <v>132</v>
      </c>
      <c r="BM183" s="195" t="s">
        <v>579</v>
      </c>
    </row>
    <row r="184" s="2" customFormat="1">
      <c r="A184" s="37"/>
      <c r="B184" s="38"/>
      <c r="C184" s="39"/>
      <c r="D184" s="197" t="s">
        <v>135</v>
      </c>
      <c r="E184" s="39"/>
      <c r="F184" s="198" t="s">
        <v>360</v>
      </c>
      <c r="G184" s="39"/>
      <c r="H184" s="39"/>
      <c r="I184" s="199"/>
      <c r="J184" s="39"/>
      <c r="K184" s="39"/>
      <c r="L184" s="43"/>
      <c r="M184" s="200"/>
      <c r="N184" s="201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135</v>
      </c>
      <c r="AU184" s="16" t="s">
        <v>73</v>
      </c>
    </row>
    <row r="185" s="2" customFormat="1" ht="16.5" customHeight="1">
      <c r="A185" s="37"/>
      <c r="B185" s="38"/>
      <c r="C185" s="226" t="s">
        <v>322</v>
      </c>
      <c r="D185" s="226" t="s">
        <v>173</v>
      </c>
      <c r="E185" s="227" t="s">
        <v>363</v>
      </c>
      <c r="F185" s="228" t="s">
        <v>364</v>
      </c>
      <c r="G185" s="229" t="s">
        <v>223</v>
      </c>
      <c r="H185" s="230">
        <v>360</v>
      </c>
      <c r="I185" s="231"/>
      <c r="J185" s="232">
        <f>ROUND(I185*H185,2)</f>
        <v>0</v>
      </c>
      <c r="K185" s="228" t="s">
        <v>28</v>
      </c>
      <c r="L185" s="233"/>
      <c r="M185" s="234" t="s">
        <v>28</v>
      </c>
      <c r="N185" s="235" t="s">
        <v>44</v>
      </c>
      <c r="O185" s="83"/>
      <c r="P185" s="193">
        <f>O185*H185</f>
        <v>0</v>
      </c>
      <c r="Q185" s="193">
        <v>0.0011999999999999999</v>
      </c>
      <c r="R185" s="193">
        <f>Q185*H185</f>
        <v>0.43199999999999994</v>
      </c>
      <c r="S185" s="193">
        <v>0</v>
      </c>
      <c r="T185" s="19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5" t="s">
        <v>177</v>
      </c>
      <c r="AT185" s="195" t="s">
        <v>173</v>
      </c>
      <c r="AU185" s="195" t="s">
        <v>73</v>
      </c>
      <c r="AY185" s="16" t="s">
        <v>133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6" t="s">
        <v>80</v>
      </c>
      <c r="BK185" s="196">
        <f>ROUND(I185*H185,2)</f>
        <v>0</v>
      </c>
      <c r="BL185" s="16" t="s">
        <v>132</v>
      </c>
      <c r="BM185" s="195" t="s">
        <v>580</v>
      </c>
    </row>
    <row r="186" s="2" customFormat="1">
      <c r="A186" s="37"/>
      <c r="B186" s="38"/>
      <c r="C186" s="39"/>
      <c r="D186" s="197" t="s">
        <v>135</v>
      </c>
      <c r="E186" s="39"/>
      <c r="F186" s="198" t="s">
        <v>364</v>
      </c>
      <c r="G186" s="39"/>
      <c r="H186" s="39"/>
      <c r="I186" s="199"/>
      <c r="J186" s="39"/>
      <c r="K186" s="39"/>
      <c r="L186" s="43"/>
      <c r="M186" s="200"/>
      <c r="N186" s="201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135</v>
      </c>
      <c r="AU186" s="16" t="s">
        <v>73</v>
      </c>
    </row>
    <row r="187" s="2" customFormat="1" ht="33" customHeight="1">
      <c r="A187" s="37"/>
      <c r="B187" s="38"/>
      <c r="C187" s="184" t="s">
        <v>326</v>
      </c>
      <c r="D187" s="184" t="s">
        <v>127</v>
      </c>
      <c r="E187" s="185" t="s">
        <v>367</v>
      </c>
      <c r="F187" s="186" t="s">
        <v>368</v>
      </c>
      <c r="G187" s="187" t="s">
        <v>223</v>
      </c>
      <c r="H187" s="188">
        <v>820</v>
      </c>
      <c r="I187" s="189"/>
      <c r="J187" s="190">
        <f>ROUND(I187*H187,2)</f>
        <v>0</v>
      </c>
      <c r="K187" s="186" t="s">
        <v>131</v>
      </c>
      <c r="L187" s="43"/>
      <c r="M187" s="191" t="s">
        <v>28</v>
      </c>
      <c r="N187" s="192" t="s">
        <v>44</v>
      </c>
      <c r="O187" s="83"/>
      <c r="P187" s="193">
        <f>O187*H187</f>
        <v>0</v>
      </c>
      <c r="Q187" s="193">
        <v>5.1999999999999997E-05</v>
      </c>
      <c r="R187" s="193">
        <f>Q187*H187</f>
        <v>0.042639999999999997</v>
      </c>
      <c r="S187" s="193">
        <v>0</v>
      </c>
      <c r="T187" s="19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5" t="s">
        <v>132</v>
      </c>
      <c r="AT187" s="195" t="s">
        <v>127</v>
      </c>
      <c r="AU187" s="195" t="s">
        <v>73</v>
      </c>
      <c r="AY187" s="16" t="s">
        <v>133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6" t="s">
        <v>80</v>
      </c>
      <c r="BK187" s="196">
        <f>ROUND(I187*H187,2)</f>
        <v>0</v>
      </c>
      <c r="BL187" s="16" t="s">
        <v>132</v>
      </c>
      <c r="BM187" s="195" t="s">
        <v>581</v>
      </c>
    </row>
    <row r="188" s="2" customFormat="1">
      <c r="A188" s="37"/>
      <c r="B188" s="38"/>
      <c r="C188" s="39"/>
      <c r="D188" s="197" t="s">
        <v>135</v>
      </c>
      <c r="E188" s="39"/>
      <c r="F188" s="198" t="s">
        <v>370</v>
      </c>
      <c r="G188" s="39"/>
      <c r="H188" s="39"/>
      <c r="I188" s="199"/>
      <c r="J188" s="39"/>
      <c r="K188" s="39"/>
      <c r="L188" s="43"/>
      <c r="M188" s="200"/>
      <c r="N188" s="201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135</v>
      </c>
      <c r="AU188" s="16" t="s">
        <v>73</v>
      </c>
    </row>
    <row r="189" s="2" customFormat="1">
      <c r="A189" s="37"/>
      <c r="B189" s="38"/>
      <c r="C189" s="39"/>
      <c r="D189" s="202" t="s">
        <v>137</v>
      </c>
      <c r="E189" s="39"/>
      <c r="F189" s="203" t="s">
        <v>371</v>
      </c>
      <c r="G189" s="39"/>
      <c r="H189" s="39"/>
      <c r="I189" s="199"/>
      <c r="J189" s="39"/>
      <c r="K189" s="39"/>
      <c r="L189" s="43"/>
      <c r="M189" s="200"/>
      <c r="N189" s="201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137</v>
      </c>
      <c r="AU189" s="16" t="s">
        <v>73</v>
      </c>
    </row>
    <row r="190" s="10" customFormat="1">
      <c r="A190" s="10"/>
      <c r="B190" s="204"/>
      <c r="C190" s="205"/>
      <c r="D190" s="197" t="s">
        <v>161</v>
      </c>
      <c r="E190" s="206" t="s">
        <v>28</v>
      </c>
      <c r="F190" s="207" t="s">
        <v>582</v>
      </c>
      <c r="G190" s="205"/>
      <c r="H190" s="208">
        <v>820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14" t="s">
        <v>161</v>
      </c>
      <c r="AU190" s="214" t="s">
        <v>73</v>
      </c>
      <c r="AV190" s="10" t="s">
        <v>82</v>
      </c>
      <c r="AW190" s="10" t="s">
        <v>35</v>
      </c>
      <c r="AX190" s="10" t="s">
        <v>80</v>
      </c>
      <c r="AY190" s="214" t="s">
        <v>133</v>
      </c>
    </row>
    <row r="191" s="2" customFormat="1" ht="21.75" customHeight="1">
      <c r="A191" s="37"/>
      <c r="B191" s="38"/>
      <c r="C191" s="226" t="s">
        <v>330</v>
      </c>
      <c r="D191" s="226" t="s">
        <v>173</v>
      </c>
      <c r="E191" s="227" t="s">
        <v>374</v>
      </c>
      <c r="F191" s="228" t="s">
        <v>375</v>
      </c>
      <c r="G191" s="229" t="s">
        <v>223</v>
      </c>
      <c r="H191" s="230">
        <v>820</v>
      </c>
      <c r="I191" s="231"/>
      <c r="J191" s="232">
        <f>ROUND(I191*H191,2)</f>
        <v>0</v>
      </c>
      <c r="K191" s="228" t="s">
        <v>376</v>
      </c>
      <c r="L191" s="233"/>
      <c r="M191" s="234" t="s">
        <v>28</v>
      </c>
      <c r="N191" s="235" t="s">
        <v>44</v>
      </c>
      <c r="O191" s="83"/>
      <c r="P191" s="193">
        <f>O191*H191</f>
        <v>0</v>
      </c>
      <c r="Q191" s="193">
        <v>0.0035400000000000002</v>
      </c>
      <c r="R191" s="193">
        <f>Q191*H191</f>
        <v>2.9028</v>
      </c>
      <c r="S191" s="193">
        <v>0</v>
      </c>
      <c r="T191" s="19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5" t="s">
        <v>177</v>
      </c>
      <c r="AT191" s="195" t="s">
        <v>173</v>
      </c>
      <c r="AU191" s="195" t="s">
        <v>73</v>
      </c>
      <c r="AY191" s="16" t="s">
        <v>133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6" t="s">
        <v>80</v>
      </c>
      <c r="BK191" s="196">
        <f>ROUND(I191*H191,2)</f>
        <v>0</v>
      </c>
      <c r="BL191" s="16" t="s">
        <v>132</v>
      </c>
      <c r="BM191" s="195" t="s">
        <v>583</v>
      </c>
    </row>
    <row r="192" s="2" customFormat="1">
      <c r="A192" s="37"/>
      <c r="B192" s="38"/>
      <c r="C192" s="39"/>
      <c r="D192" s="197" t="s">
        <v>135</v>
      </c>
      <c r="E192" s="39"/>
      <c r="F192" s="198" t="s">
        <v>378</v>
      </c>
      <c r="G192" s="39"/>
      <c r="H192" s="39"/>
      <c r="I192" s="199"/>
      <c r="J192" s="39"/>
      <c r="K192" s="39"/>
      <c r="L192" s="43"/>
      <c r="M192" s="200"/>
      <c r="N192" s="201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135</v>
      </c>
      <c r="AU192" s="16" t="s">
        <v>73</v>
      </c>
    </row>
    <row r="193" s="12" customFormat="1">
      <c r="A193" s="12"/>
      <c r="B193" s="236"/>
      <c r="C193" s="237"/>
      <c r="D193" s="197" t="s">
        <v>161</v>
      </c>
      <c r="E193" s="238" t="s">
        <v>28</v>
      </c>
      <c r="F193" s="239" t="s">
        <v>379</v>
      </c>
      <c r="G193" s="237"/>
      <c r="H193" s="238" t="s">
        <v>28</v>
      </c>
      <c r="I193" s="240"/>
      <c r="J193" s="237"/>
      <c r="K193" s="237"/>
      <c r="L193" s="241"/>
      <c r="M193" s="242"/>
      <c r="N193" s="243"/>
      <c r="O193" s="243"/>
      <c r="P193" s="243"/>
      <c r="Q193" s="243"/>
      <c r="R193" s="243"/>
      <c r="S193" s="243"/>
      <c r="T193" s="244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45" t="s">
        <v>161</v>
      </c>
      <c r="AU193" s="245" t="s">
        <v>73</v>
      </c>
      <c r="AV193" s="12" t="s">
        <v>80</v>
      </c>
      <c r="AW193" s="12" t="s">
        <v>35</v>
      </c>
      <c r="AX193" s="12" t="s">
        <v>73</v>
      </c>
      <c r="AY193" s="245" t="s">
        <v>133</v>
      </c>
    </row>
    <row r="194" s="10" customFormat="1">
      <c r="A194" s="10"/>
      <c r="B194" s="204"/>
      <c r="C194" s="205"/>
      <c r="D194" s="197" t="s">
        <v>161</v>
      </c>
      <c r="E194" s="206" t="s">
        <v>28</v>
      </c>
      <c r="F194" s="207" t="s">
        <v>584</v>
      </c>
      <c r="G194" s="205"/>
      <c r="H194" s="208">
        <v>820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14" t="s">
        <v>161</v>
      </c>
      <c r="AU194" s="214" t="s">
        <v>73</v>
      </c>
      <c r="AV194" s="10" t="s">
        <v>82</v>
      </c>
      <c r="AW194" s="10" t="s">
        <v>35</v>
      </c>
      <c r="AX194" s="10" t="s">
        <v>73</v>
      </c>
      <c r="AY194" s="214" t="s">
        <v>133</v>
      </c>
    </row>
    <row r="195" s="11" customFormat="1">
      <c r="A195" s="11"/>
      <c r="B195" s="215"/>
      <c r="C195" s="216"/>
      <c r="D195" s="197" t="s">
        <v>161</v>
      </c>
      <c r="E195" s="217" t="s">
        <v>28</v>
      </c>
      <c r="F195" s="218" t="s">
        <v>171</v>
      </c>
      <c r="G195" s="216"/>
      <c r="H195" s="219">
        <v>820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T195" s="225" t="s">
        <v>161</v>
      </c>
      <c r="AU195" s="225" t="s">
        <v>73</v>
      </c>
      <c r="AV195" s="11" t="s">
        <v>132</v>
      </c>
      <c r="AW195" s="11" t="s">
        <v>35</v>
      </c>
      <c r="AX195" s="11" t="s">
        <v>80</v>
      </c>
      <c r="AY195" s="225" t="s">
        <v>133</v>
      </c>
    </row>
    <row r="196" s="2" customFormat="1" ht="24.15" customHeight="1">
      <c r="A196" s="37"/>
      <c r="B196" s="38"/>
      <c r="C196" s="184" t="s">
        <v>334</v>
      </c>
      <c r="D196" s="184" t="s">
        <v>127</v>
      </c>
      <c r="E196" s="185" t="s">
        <v>382</v>
      </c>
      <c r="F196" s="186" t="s">
        <v>383</v>
      </c>
      <c r="G196" s="187" t="s">
        <v>223</v>
      </c>
      <c r="H196" s="188">
        <v>540</v>
      </c>
      <c r="I196" s="189"/>
      <c r="J196" s="190">
        <f>ROUND(I196*H196,2)</f>
        <v>0</v>
      </c>
      <c r="K196" s="186" t="s">
        <v>131</v>
      </c>
      <c r="L196" s="43"/>
      <c r="M196" s="191" t="s">
        <v>28</v>
      </c>
      <c r="N196" s="192" t="s">
        <v>44</v>
      </c>
      <c r="O196" s="83"/>
      <c r="P196" s="193">
        <f>O196*H196</f>
        <v>0</v>
      </c>
      <c r="Q196" s="193">
        <v>0.0020823999999999999</v>
      </c>
      <c r="R196" s="193">
        <f>Q196*H196</f>
        <v>1.1244959999999999</v>
      </c>
      <c r="S196" s="193">
        <v>0</v>
      </c>
      <c r="T196" s="19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5" t="s">
        <v>132</v>
      </c>
      <c r="AT196" s="195" t="s">
        <v>127</v>
      </c>
      <c r="AU196" s="195" t="s">
        <v>73</v>
      </c>
      <c r="AY196" s="16" t="s">
        <v>133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6" t="s">
        <v>80</v>
      </c>
      <c r="BK196" s="196">
        <f>ROUND(I196*H196,2)</f>
        <v>0</v>
      </c>
      <c r="BL196" s="16" t="s">
        <v>132</v>
      </c>
      <c r="BM196" s="195" t="s">
        <v>585</v>
      </c>
    </row>
    <row r="197" s="2" customFormat="1">
      <c r="A197" s="37"/>
      <c r="B197" s="38"/>
      <c r="C197" s="39"/>
      <c r="D197" s="197" t="s">
        <v>135</v>
      </c>
      <c r="E197" s="39"/>
      <c r="F197" s="198" t="s">
        <v>385</v>
      </c>
      <c r="G197" s="39"/>
      <c r="H197" s="39"/>
      <c r="I197" s="199"/>
      <c r="J197" s="39"/>
      <c r="K197" s="39"/>
      <c r="L197" s="43"/>
      <c r="M197" s="200"/>
      <c r="N197" s="201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135</v>
      </c>
      <c r="AU197" s="16" t="s">
        <v>73</v>
      </c>
    </row>
    <row r="198" s="2" customFormat="1">
      <c r="A198" s="37"/>
      <c r="B198" s="38"/>
      <c r="C198" s="39"/>
      <c r="D198" s="202" t="s">
        <v>137</v>
      </c>
      <c r="E198" s="39"/>
      <c r="F198" s="203" t="s">
        <v>386</v>
      </c>
      <c r="G198" s="39"/>
      <c r="H198" s="39"/>
      <c r="I198" s="199"/>
      <c r="J198" s="39"/>
      <c r="K198" s="39"/>
      <c r="L198" s="43"/>
      <c r="M198" s="200"/>
      <c r="N198" s="201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137</v>
      </c>
      <c r="AU198" s="16" t="s">
        <v>73</v>
      </c>
    </row>
    <row r="199" s="2" customFormat="1" ht="33" customHeight="1">
      <c r="A199" s="37"/>
      <c r="B199" s="38"/>
      <c r="C199" s="184" t="s">
        <v>338</v>
      </c>
      <c r="D199" s="184" t="s">
        <v>127</v>
      </c>
      <c r="E199" s="185" t="s">
        <v>388</v>
      </c>
      <c r="F199" s="186" t="s">
        <v>389</v>
      </c>
      <c r="G199" s="187" t="s">
        <v>390</v>
      </c>
      <c r="H199" s="188">
        <v>42.700000000000003</v>
      </c>
      <c r="I199" s="189"/>
      <c r="J199" s="190">
        <f>ROUND(I199*H199,2)</f>
        <v>0</v>
      </c>
      <c r="K199" s="186" t="s">
        <v>131</v>
      </c>
      <c r="L199" s="43"/>
      <c r="M199" s="191" t="s">
        <v>28</v>
      </c>
      <c r="N199" s="192" t="s">
        <v>44</v>
      </c>
      <c r="O199" s="83"/>
      <c r="P199" s="193">
        <f>O199*H199</f>
        <v>0</v>
      </c>
      <c r="Q199" s="193">
        <v>0</v>
      </c>
      <c r="R199" s="193">
        <f>Q199*H199</f>
        <v>0</v>
      </c>
      <c r="S199" s="193">
        <v>0</v>
      </c>
      <c r="T199" s="19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5" t="s">
        <v>132</v>
      </c>
      <c r="AT199" s="195" t="s">
        <v>127</v>
      </c>
      <c r="AU199" s="195" t="s">
        <v>73</v>
      </c>
      <c r="AY199" s="16" t="s">
        <v>133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6" t="s">
        <v>80</v>
      </c>
      <c r="BK199" s="196">
        <f>ROUND(I199*H199,2)</f>
        <v>0</v>
      </c>
      <c r="BL199" s="16" t="s">
        <v>132</v>
      </c>
      <c r="BM199" s="195" t="s">
        <v>586</v>
      </c>
    </row>
    <row r="200" s="2" customFormat="1">
      <c r="A200" s="37"/>
      <c r="B200" s="38"/>
      <c r="C200" s="39"/>
      <c r="D200" s="197" t="s">
        <v>135</v>
      </c>
      <c r="E200" s="39"/>
      <c r="F200" s="198" t="s">
        <v>392</v>
      </c>
      <c r="G200" s="39"/>
      <c r="H200" s="39"/>
      <c r="I200" s="199"/>
      <c r="J200" s="39"/>
      <c r="K200" s="39"/>
      <c r="L200" s="43"/>
      <c r="M200" s="200"/>
      <c r="N200" s="201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135</v>
      </c>
      <c r="AU200" s="16" t="s">
        <v>73</v>
      </c>
    </row>
    <row r="201" s="2" customFormat="1">
      <c r="A201" s="37"/>
      <c r="B201" s="38"/>
      <c r="C201" s="39"/>
      <c r="D201" s="202" t="s">
        <v>137</v>
      </c>
      <c r="E201" s="39"/>
      <c r="F201" s="203" t="s">
        <v>393</v>
      </c>
      <c r="G201" s="39"/>
      <c r="H201" s="39"/>
      <c r="I201" s="199"/>
      <c r="J201" s="39"/>
      <c r="K201" s="39"/>
      <c r="L201" s="43"/>
      <c r="M201" s="200"/>
      <c r="N201" s="201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137</v>
      </c>
      <c r="AU201" s="16" t="s">
        <v>73</v>
      </c>
    </row>
    <row r="202" s="10" customFormat="1">
      <c r="A202" s="10"/>
      <c r="B202" s="204"/>
      <c r="C202" s="205"/>
      <c r="D202" s="197" t="s">
        <v>161</v>
      </c>
      <c r="E202" s="206" t="s">
        <v>28</v>
      </c>
      <c r="F202" s="207" t="s">
        <v>587</v>
      </c>
      <c r="G202" s="205"/>
      <c r="H202" s="208">
        <v>42.700000000000003</v>
      </c>
      <c r="I202" s="209"/>
      <c r="J202" s="205"/>
      <c r="K202" s="205"/>
      <c r="L202" s="210"/>
      <c r="M202" s="211"/>
      <c r="N202" s="212"/>
      <c r="O202" s="212"/>
      <c r="P202" s="212"/>
      <c r="Q202" s="212"/>
      <c r="R202" s="212"/>
      <c r="S202" s="212"/>
      <c r="T202" s="213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T202" s="214" t="s">
        <v>161</v>
      </c>
      <c r="AU202" s="214" t="s">
        <v>73</v>
      </c>
      <c r="AV202" s="10" t="s">
        <v>82</v>
      </c>
      <c r="AW202" s="10" t="s">
        <v>35</v>
      </c>
      <c r="AX202" s="10" t="s">
        <v>80</v>
      </c>
      <c r="AY202" s="214" t="s">
        <v>133</v>
      </c>
    </row>
    <row r="203" s="2" customFormat="1" ht="33" customHeight="1">
      <c r="A203" s="37"/>
      <c r="B203" s="38"/>
      <c r="C203" s="184" t="s">
        <v>342</v>
      </c>
      <c r="D203" s="184" t="s">
        <v>127</v>
      </c>
      <c r="E203" s="185" t="s">
        <v>396</v>
      </c>
      <c r="F203" s="186" t="s">
        <v>397</v>
      </c>
      <c r="G203" s="187" t="s">
        <v>390</v>
      </c>
      <c r="H203" s="188">
        <v>8.1999999999999993</v>
      </c>
      <c r="I203" s="189"/>
      <c r="J203" s="190">
        <f>ROUND(I203*H203,2)</f>
        <v>0</v>
      </c>
      <c r="K203" s="186" t="s">
        <v>131</v>
      </c>
      <c r="L203" s="43"/>
      <c r="M203" s="191" t="s">
        <v>28</v>
      </c>
      <c r="N203" s="192" t="s">
        <v>44</v>
      </c>
      <c r="O203" s="83"/>
      <c r="P203" s="193">
        <f>O203*H203</f>
        <v>0</v>
      </c>
      <c r="Q203" s="193">
        <v>0</v>
      </c>
      <c r="R203" s="193">
        <f>Q203*H203</f>
        <v>0</v>
      </c>
      <c r="S203" s="193">
        <v>0</v>
      </c>
      <c r="T203" s="19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5" t="s">
        <v>132</v>
      </c>
      <c r="AT203" s="195" t="s">
        <v>127</v>
      </c>
      <c r="AU203" s="195" t="s">
        <v>73</v>
      </c>
      <c r="AY203" s="16" t="s">
        <v>133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6" t="s">
        <v>80</v>
      </c>
      <c r="BK203" s="196">
        <f>ROUND(I203*H203,2)</f>
        <v>0</v>
      </c>
      <c r="BL203" s="16" t="s">
        <v>132</v>
      </c>
      <c r="BM203" s="195" t="s">
        <v>588</v>
      </c>
    </row>
    <row r="204" s="2" customFormat="1">
      <c r="A204" s="37"/>
      <c r="B204" s="38"/>
      <c r="C204" s="39"/>
      <c r="D204" s="197" t="s">
        <v>135</v>
      </c>
      <c r="E204" s="39"/>
      <c r="F204" s="198" t="s">
        <v>399</v>
      </c>
      <c r="G204" s="39"/>
      <c r="H204" s="39"/>
      <c r="I204" s="199"/>
      <c r="J204" s="39"/>
      <c r="K204" s="39"/>
      <c r="L204" s="43"/>
      <c r="M204" s="200"/>
      <c r="N204" s="201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135</v>
      </c>
      <c r="AU204" s="16" t="s">
        <v>73</v>
      </c>
    </row>
    <row r="205" s="2" customFormat="1">
      <c r="A205" s="37"/>
      <c r="B205" s="38"/>
      <c r="C205" s="39"/>
      <c r="D205" s="202" t="s">
        <v>137</v>
      </c>
      <c r="E205" s="39"/>
      <c r="F205" s="203" t="s">
        <v>400</v>
      </c>
      <c r="G205" s="39"/>
      <c r="H205" s="39"/>
      <c r="I205" s="199"/>
      <c r="J205" s="39"/>
      <c r="K205" s="39"/>
      <c r="L205" s="43"/>
      <c r="M205" s="200"/>
      <c r="N205" s="201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137</v>
      </c>
      <c r="AU205" s="16" t="s">
        <v>73</v>
      </c>
    </row>
    <row r="206" s="10" customFormat="1">
      <c r="A206" s="10"/>
      <c r="B206" s="204"/>
      <c r="C206" s="205"/>
      <c r="D206" s="197" t="s">
        <v>161</v>
      </c>
      <c r="E206" s="206" t="s">
        <v>28</v>
      </c>
      <c r="F206" s="207" t="s">
        <v>589</v>
      </c>
      <c r="G206" s="205"/>
      <c r="H206" s="208">
        <v>8.1999999999999993</v>
      </c>
      <c r="I206" s="209"/>
      <c r="J206" s="205"/>
      <c r="K206" s="205"/>
      <c r="L206" s="210"/>
      <c r="M206" s="211"/>
      <c r="N206" s="212"/>
      <c r="O206" s="212"/>
      <c r="P206" s="212"/>
      <c r="Q206" s="212"/>
      <c r="R206" s="212"/>
      <c r="S206" s="212"/>
      <c r="T206" s="213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T206" s="214" t="s">
        <v>161</v>
      </c>
      <c r="AU206" s="214" t="s">
        <v>73</v>
      </c>
      <c r="AV206" s="10" t="s">
        <v>82</v>
      </c>
      <c r="AW206" s="10" t="s">
        <v>35</v>
      </c>
      <c r="AX206" s="10" t="s">
        <v>80</v>
      </c>
      <c r="AY206" s="214" t="s">
        <v>133</v>
      </c>
    </row>
    <row r="207" s="2" customFormat="1" ht="24.15" customHeight="1">
      <c r="A207" s="37"/>
      <c r="B207" s="38"/>
      <c r="C207" s="184" t="s">
        <v>346</v>
      </c>
      <c r="D207" s="184" t="s">
        <v>127</v>
      </c>
      <c r="E207" s="185" t="s">
        <v>403</v>
      </c>
      <c r="F207" s="186" t="s">
        <v>404</v>
      </c>
      <c r="G207" s="187" t="s">
        <v>130</v>
      </c>
      <c r="H207" s="188">
        <v>3187</v>
      </c>
      <c r="I207" s="189"/>
      <c r="J207" s="190">
        <f>ROUND(I207*H207,2)</f>
        <v>0</v>
      </c>
      <c r="K207" s="186" t="s">
        <v>131</v>
      </c>
      <c r="L207" s="43"/>
      <c r="M207" s="191" t="s">
        <v>28</v>
      </c>
      <c r="N207" s="192" t="s">
        <v>44</v>
      </c>
      <c r="O207" s="83"/>
      <c r="P207" s="193">
        <f>O207*H207</f>
        <v>0</v>
      </c>
      <c r="Q207" s="193">
        <v>0</v>
      </c>
      <c r="R207" s="193">
        <f>Q207*H207</f>
        <v>0</v>
      </c>
      <c r="S207" s="193">
        <v>0</v>
      </c>
      <c r="T207" s="19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5" t="s">
        <v>132</v>
      </c>
      <c r="AT207" s="195" t="s">
        <v>127</v>
      </c>
      <c r="AU207" s="195" t="s">
        <v>73</v>
      </c>
      <c r="AY207" s="16" t="s">
        <v>133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6" t="s">
        <v>80</v>
      </c>
      <c r="BK207" s="196">
        <f>ROUND(I207*H207,2)</f>
        <v>0</v>
      </c>
      <c r="BL207" s="16" t="s">
        <v>132</v>
      </c>
      <c r="BM207" s="195" t="s">
        <v>590</v>
      </c>
    </row>
    <row r="208" s="2" customFormat="1">
      <c r="A208" s="37"/>
      <c r="B208" s="38"/>
      <c r="C208" s="39"/>
      <c r="D208" s="197" t="s">
        <v>135</v>
      </c>
      <c r="E208" s="39"/>
      <c r="F208" s="198" t="s">
        <v>406</v>
      </c>
      <c r="G208" s="39"/>
      <c r="H208" s="39"/>
      <c r="I208" s="199"/>
      <c r="J208" s="39"/>
      <c r="K208" s="39"/>
      <c r="L208" s="43"/>
      <c r="M208" s="200"/>
      <c r="N208" s="201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135</v>
      </c>
      <c r="AU208" s="16" t="s">
        <v>73</v>
      </c>
    </row>
    <row r="209" s="2" customFormat="1">
      <c r="A209" s="37"/>
      <c r="B209" s="38"/>
      <c r="C209" s="39"/>
      <c r="D209" s="202" t="s">
        <v>137</v>
      </c>
      <c r="E209" s="39"/>
      <c r="F209" s="203" t="s">
        <v>407</v>
      </c>
      <c r="G209" s="39"/>
      <c r="H209" s="39"/>
      <c r="I209" s="199"/>
      <c r="J209" s="39"/>
      <c r="K209" s="39"/>
      <c r="L209" s="43"/>
      <c r="M209" s="200"/>
      <c r="N209" s="201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137</v>
      </c>
      <c r="AU209" s="16" t="s">
        <v>73</v>
      </c>
    </row>
    <row r="210" s="2" customFormat="1" ht="16.5" customHeight="1">
      <c r="A210" s="37"/>
      <c r="B210" s="38"/>
      <c r="C210" s="226" t="s">
        <v>350</v>
      </c>
      <c r="D210" s="226" t="s">
        <v>173</v>
      </c>
      <c r="E210" s="227" t="s">
        <v>409</v>
      </c>
      <c r="F210" s="228" t="s">
        <v>410</v>
      </c>
      <c r="G210" s="229" t="s">
        <v>411</v>
      </c>
      <c r="H210" s="230">
        <v>318.69999999999999</v>
      </c>
      <c r="I210" s="231"/>
      <c r="J210" s="232">
        <f>ROUND(I210*H210,2)</f>
        <v>0</v>
      </c>
      <c r="K210" s="228" t="s">
        <v>28</v>
      </c>
      <c r="L210" s="233"/>
      <c r="M210" s="234" t="s">
        <v>28</v>
      </c>
      <c r="N210" s="235" t="s">
        <v>44</v>
      </c>
      <c r="O210" s="83"/>
      <c r="P210" s="193">
        <f>O210*H210</f>
        <v>0</v>
      </c>
      <c r="Q210" s="193">
        <v>0.20000000000000001</v>
      </c>
      <c r="R210" s="193">
        <f>Q210*H210</f>
        <v>63.740000000000002</v>
      </c>
      <c r="S210" s="193">
        <v>0</v>
      </c>
      <c r="T210" s="19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5" t="s">
        <v>177</v>
      </c>
      <c r="AT210" s="195" t="s">
        <v>173</v>
      </c>
      <c r="AU210" s="195" t="s">
        <v>73</v>
      </c>
      <c r="AY210" s="16" t="s">
        <v>133</v>
      </c>
      <c r="BE210" s="196">
        <f>IF(N210="základní",J210,0)</f>
        <v>0</v>
      </c>
      <c r="BF210" s="196">
        <f>IF(N210="snížená",J210,0)</f>
        <v>0</v>
      </c>
      <c r="BG210" s="196">
        <f>IF(N210="zákl. přenesená",J210,0)</f>
        <v>0</v>
      </c>
      <c r="BH210" s="196">
        <f>IF(N210="sníž. přenesená",J210,0)</f>
        <v>0</v>
      </c>
      <c r="BI210" s="196">
        <f>IF(N210="nulová",J210,0)</f>
        <v>0</v>
      </c>
      <c r="BJ210" s="16" t="s">
        <v>80</v>
      </c>
      <c r="BK210" s="196">
        <f>ROUND(I210*H210,2)</f>
        <v>0</v>
      </c>
      <c r="BL210" s="16" t="s">
        <v>132</v>
      </c>
      <c r="BM210" s="195" t="s">
        <v>591</v>
      </c>
    </row>
    <row r="211" s="2" customFormat="1">
      <c r="A211" s="37"/>
      <c r="B211" s="38"/>
      <c r="C211" s="39"/>
      <c r="D211" s="197" t="s">
        <v>135</v>
      </c>
      <c r="E211" s="39"/>
      <c r="F211" s="198" t="s">
        <v>413</v>
      </c>
      <c r="G211" s="39"/>
      <c r="H211" s="39"/>
      <c r="I211" s="199"/>
      <c r="J211" s="39"/>
      <c r="K211" s="39"/>
      <c r="L211" s="43"/>
      <c r="M211" s="200"/>
      <c r="N211" s="201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135</v>
      </c>
      <c r="AU211" s="16" t="s">
        <v>73</v>
      </c>
    </row>
    <row r="212" s="10" customFormat="1">
      <c r="A212" s="10"/>
      <c r="B212" s="204"/>
      <c r="C212" s="205"/>
      <c r="D212" s="197" t="s">
        <v>161</v>
      </c>
      <c r="E212" s="206" t="s">
        <v>28</v>
      </c>
      <c r="F212" s="207" t="s">
        <v>592</v>
      </c>
      <c r="G212" s="205"/>
      <c r="H212" s="208">
        <v>318.69999999999999</v>
      </c>
      <c r="I212" s="209"/>
      <c r="J212" s="205"/>
      <c r="K212" s="205"/>
      <c r="L212" s="210"/>
      <c r="M212" s="211"/>
      <c r="N212" s="212"/>
      <c r="O212" s="212"/>
      <c r="P212" s="212"/>
      <c r="Q212" s="212"/>
      <c r="R212" s="212"/>
      <c r="S212" s="212"/>
      <c r="T212" s="213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14" t="s">
        <v>161</v>
      </c>
      <c r="AU212" s="214" t="s">
        <v>73</v>
      </c>
      <c r="AV212" s="10" t="s">
        <v>82</v>
      </c>
      <c r="AW212" s="10" t="s">
        <v>35</v>
      </c>
      <c r="AX212" s="10" t="s">
        <v>80</v>
      </c>
      <c r="AY212" s="214" t="s">
        <v>133</v>
      </c>
    </row>
    <row r="213" s="2" customFormat="1" ht="16.5" customHeight="1">
      <c r="A213" s="37"/>
      <c r="B213" s="38"/>
      <c r="C213" s="184" t="s">
        <v>354</v>
      </c>
      <c r="D213" s="184" t="s">
        <v>127</v>
      </c>
      <c r="E213" s="185" t="s">
        <v>416</v>
      </c>
      <c r="F213" s="186" t="s">
        <v>417</v>
      </c>
      <c r="G213" s="187" t="s">
        <v>411</v>
      </c>
      <c r="H213" s="188">
        <v>67.299999999999997</v>
      </c>
      <c r="I213" s="189"/>
      <c r="J213" s="190">
        <f>ROUND(I213*H213,2)</f>
        <v>0</v>
      </c>
      <c r="K213" s="186" t="s">
        <v>131</v>
      </c>
      <c r="L213" s="43"/>
      <c r="M213" s="191" t="s">
        <v>28</v>
      </c>
      <c r="N213" s="192" t="s">
        <v>44</v>
      </c>
      <c r="O213" s="83"/>
      <c r="P213" s="193">
        <f>O213*H213</f>
        <v>0</v>
      </c>
      <c r="Q213" s="193">
        <v>0</v>
      </c>
      <c r="R213" s="193">
        <f>Q213*H213</f>
        <v>0</v>
      </c>
      <c r="S213" s="193">
        <v>0</v>
      </c>
      <c r="T213" s="19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5" t="s">
        <v>132</v>
      </c>
      <c r="AT213" s="195" t="s">
        <v>127</v>
      </c>
      <c r="AU213" s="195" t="s">
        <v>73</v>
      </c>
      <c r="AY213" s="16" t="s">
        <v>133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6" t="s">
        <v>80</v>
      </c>
      <c r="BK213" s="196">
        <f>ROUND(I213*H213,2)</f>
        <v>0</v>
      </c>
      <c r="BL213" s="16" t="s">
        <v>132</v>
      </c>
      <c r="BM213" s="195" t="s">
        <v>593</v>
      </c>
    </row>
    <row r="214" s="2" customFormat="1">
      <c r="A214" s="37"/>
      <c r="B214" s="38"/>
      <c r="C214" s="39"/>
      <c r="D214" s="197" t="s">
        <v>135</v>
      </c>
      <c r="E214" s="39"/>
      <c r="F214" s="198" t="s">
        <v>419</v>
      </c>
      <c r="G214" s="39"/>
      <c r="H214" s="39"/>
      <c r="I214" s="199"/>
      <c r="J214" s="39"/>
      <c r="K214" s="39"/>
      <c r="L214" s="43"/>
      <c r="M214" s="200"/>
      <c r="N214" s="201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135</v>
      </c>
      <c r="AU214" s="16" t="s">
        <v>73</v>
      </c>
    </row>
    <row r="215" s="2" customFormat="1">
      <c r="A215" s="37"/>
      <c r="B215" s="38"/>
      <c r="C215" s="39"/>
      <c r="D215" s="202" t="s">
        <v>137</v>
      </c>
      <c r="E215" s="39"/>
      <c r="F215" s="203" t="s">
        <v>420</v>
      </c>
      <c r="G215" s="39"/>
      <c r="H215" s="39"/>
      <c r="I215" s="199"/>
      <c r="J215" s="39"/>
      <c r="K215" s="39"/>
      <c r="L215" s="43"/>
      <c r="M215" s="200"/>
      <c r="N215" s="201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137</v>
      </c>
      <c r="AU215" s="16" t="s">
        <v>73</v>
      </c>
    </row>
    <row r="216" s="10" customFormat="1">
      <c r="A216" s="10"/>
      <c r="B216" s="204"/>
      <c r="C216" s="205"/>
      <c r="D216" s="197" t="s">
        <v>161</v>
      </c>
      <c r="E216" s="206" t="s">
        <v>28</v>
      </c>
      <c r="F216" s="207" t="s">
        <v>594</v>
      </c>
      <c r="G216" s="205"/>
      <c r="H216" s="208">
        <v>67.299999999999997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214" t="s">
        <v>161</v>
      </c>
      <c r="AU216" s="214" t="s">
        <v>73</v>
      </c>
      <c r="AV216" s="10" t="s">
        <v>82</v>
      </c>
      <c r="AW216" s="10" t="s">
        <v>35</v>
      </c>
      <c r="AX216" s="10" t="s">
        <v>80</v>
      </c>
      <c r="AY216" s="214" t="s">
        <v>133</v>
      </c>
    </row>
    <row r="217" s="2" customFormat="1" ht="21.75" customHeight="1">
      <c r="A217" s="37"/>
      <c r="B217" s="38"/>
      <c r="C217" s="184" t="s">
        <v>358</v>
      </c>
      <c r="D217" s="184" t="s">
        <v>127</v>
      </c>
      <c r="E217" s="185" t="s">
        <v>423</v>
      </c>
      <c r="F217" s="186" t="s">
        <v>424</v>
      </c>
      <c r="G217" s="187" t="s">
        <v>411</v>
      </c>
      <c r="H217" s="188">
        <v>67.299999999999997</v>
      </c>
      <c r="I217" s="189"/>
      <c r="J217" s="190">
        <f>ROUND(I217*H217,2)</f>
        <v>0</v>
      </c>
      <c r="K217" s="186" t="s">
        <v>131</v>
      </c>
      <c r="L217" s="43"/>
      <c r="M217" s="191" t="s">
        <v>28</v>
      </c>
      <c r="N217" s="192" t="s">
        <v>44</v>
      </c>
      <c r="O217" s="83"/>
      <c r="P217" s="193">
        <f>O217*H217</f>
        <v>0</v>
      </c>
      <c r="Q217" s="193">
        <v>0</v>
      </c>
      <c r="R217" s="193">
        <f>Q217*H217</f>
        <v>0</v>
      </c>
      <c r="S217" s="193">
        <v>0</v>
      </c>
      <c r="T217" s="19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5" t="s">
        <v>132</v>
      </c>
      <c r="AT217" s="195" t="s">
        <v>127</v>
      </c>
      <c r="AU217" s="195" t="s">
        <v>73</v>
      </c>
      <c r="AY217" s="16" t="s">
        <v>133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16" t="s">
        <v>80</v>
      </c>
      <c r="BK217" s="196">
        <f>ROUND(I217*H217,2)</f>
        <v>0</v>
      </c>
      <c r="BL217" s="16" t="s">
        <v>132</v>
      </c>
      <c r="BM217" s="195" t="s">
        <v>595</v>
      </c>
    </row>
    <row r="218" s="2" customFormat="1">
      <c r="A218" s="37"/>
      <c r="B218" s="38"/>
      <c r="C218" s="39"/>
      <c r="D218" s="197" t="s">
        <v>135</v>
      </c>
      <c r="E218" s="39"/>
      <c r="F218" s="198" t="s">
        <v>426</v>
      </c>
      <c r="G218" s="39"/>
      <c r="H218" s="39"/>
      <c r="I218" s="199"/>
      <c r="J218" s="39"/>
      <c r="K218" s="39"/>
      <c r="L218" s="43"/>
      <c r="M218" s="200"/>
      <c r="N218" s="201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135</v>
      </c>
      <c r="AU218" s="16" t="s">
        <v>73</v>
      </c>
    </row>
    <row r="219" s="2" customFormat="1">
      <c r="A219" s="37"/>
      <c r="B219" s="38"/>
      <c r="C219" s="39"/>
      <c r="D219" s="202" t="s">
        <v>137</v>
      </c>
      <c r="E219" s="39"/>
      <c r="F219" s="203" t="s">
        <v>427</v>
      </c>
      <c r="G219" s="39"/>
      <c r="H219" s="39"/>
      <c r="I219" s="199"/>
      <c r="J219" s="39"/>
      <c r="K219" s="39"/>
      <c r="L219" s="43"/>
      <c r="M219" s="200"/>
      <c r="N219" s="201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137</v>
      </c>
      <c r="AU219" s="16" t="s">
        <v>73</v>
      </c>
    </row>
    <row r="220" s="2" customFormat="1" ht="24.15" customHeight="1">
      <c r="A220" s="37"/>
      <c r="B220" s="38"/>
      <c r="C220" s="184" t="s">
        <v>362</v>
      </c>
      <c r="D220" s="184" t="s">
        <v>127</v>
      </c>
      <c r="E220" s="185" t="s">
        <v>429</v>
      </c>
      <c r="F220" s="186" t="s">
        <v>430</v>
      </c>
      <c r="G220" s="187" t="s">
        <v>411</v>
      </c>
      <c r="H220" s="188">
        <v>201.90000000000001</v>
      </c>
      <c r="I220" s="189"/>
      <c r="J220" s="190">
        <f>ROUND(I220*H220,2)</f>
        <v>0</v>
      </c>
      <c r="K220" s="186" t="s">
        <v>131</v>
      </c>
      <c r="L220" s="43"/>
      <c r="M220" s="191" t="s">
        <v>28</v>
      </c>
      <c r="N220" s="192" t="s">
        <v>44</v>
      </c>
      <c r="O220" s="83"/>
      <c r="P220" s="193">
        <f>O220*H220</f>
        <v>0</v>
      </c>
      <c r="Q220" s="193">
        <v>0</v>
      </c>
      <c r="R220" s="193">
        <f>Q220*H220</f>
        <v>0</v>
      </c>
      <c r="S220" s="193">
        <v>0</v>
      </c>
      <c r="T220" s="19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5" t="s">
        <v>132</v>
      </c>
      <c r="AT220" s="195" t="s">
        <v>127</v>
      </c>
      <c r="AU220" s="195" t="s">
        <v>73</v>
      </c>
      <c r="AY220" s="16" t="s">
        <v>133</v>
      </c>
      <c r="BE220" s="196">
        <f>IF(N220="základní",J220,0)</f>
        <v>0</v>
      </c>
      <c r="BF220" s="196">
        <f>IF(N220="snížená",J220,0)</f>
        <v>0</v>
      </c>
      <c r="BG220" s="196">
        <f>IF(N220="zákl. přenesená",J220,0)</f>
        <v>0</v>
      </c>
      <c r="BH220" s="196">
        <f>IF(N220="sníž. přenesená",J220,0)</f>
        <v>0</v>
      </c>
      <c r="BI220" s="196">
        <f>IF(N220="nulová",J220,0)</f>
        <v>0</v>
      </c>
      <c r="BJ220" s="16" t="s">
        <v>80</v>
      </c>
      <c r="BK220" s="196">
        <f>ROUND(I220*H220,2)</f>
        <v>0</v>
      </c>
      <c r="BL220" s="16" t="s">
        <v>132</v>
      </c>
      <c r="BM220" s="195" t="s">
        <v>596</v>
      </c>
    </row>
    <row r="221" s="2" customFormat="1">
      <c r="A221" s="37"/>
      <c r="B221" s="38"/>
      <c r="C221" s="39"/>
      <c r="D221" s="197" t="s">
        <v>135</v>
      </c>
      <c r="E221" s="39"/>
      <c r="F221" s="198" t="s">
        <v>432</v>
      </c>
      <c r="G221" s="39"/>
      <c r="H221" s="39"/>
      <c r="I221" s="199"/>
      <c r="J221" s="39"/>
      <c r="K221" s="39"/>
      <c r="L221" s="43"/>
      <c r="M221" s="200"/>
      <c r="N221" s="201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135</v>
      </c>
      <c r="AU221" s="16" t="s">
        <v>73</v>
      </c>
    </row>
    <row r="222" s="2" customFormat="1">
      <c r="A222" s="37"/>
      <c r="B222" s="38"/>
      <c r="C222" s="39"/>
      <c r="D222" s="202" t="s">
        <v>137</v>
      </c>
      <c r="E222" s="39"/>
      <c r="F222" s="203" t="s">
        <v>433</v>
      </c>
      <c r="G222" s="39"/>
      <c r="H222" s="39"/>
      <c r="I222" s="199"/>
      <c r="J222" s="39"/>
      <c r="K222" s="39"/>
      <c r="L222" s="43"/>
      <c r="M222" s="200"/>
      <c r="N222" s="201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137</v>
      </c>
      <c r="AU222" s="16" t="s">
        <v>73</v>
      </c>
    </row>
    <row r="223" s="10" customFormat="1">
      <c r="A223" s="10"/>
      <c r="B223" s="204"/>
      <c r="C223" s="205"/>
      <c r="D223" s="197" t="s">
        <v>161</v>
      </c>
      <c r="E223" s="206" t="s">
        <v>28</v>
      </c>
      <c r="F223" s="207" t="s">
        <v>597</v>
      </c>
      <c r="G223" s="205"/>
      <c r="H223" s="208">
        <v>201.90000000000001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T223" s="214" t="s">
        <v>161</v>
      </c>
      <c r="AU223" s="214" t="s">
        <v>73</v>
      </c>
      <c r="AV223" s="10" t="s">
        <v>82</v>
      </c>
      <c r="AW223" s="10" t="s">
        <v>35</v>
      </c>
      <c r="AX223" s="10" t="s">
        <v>80</v>
      </c>
      <c r="AY223" s="214" t="s">
        <v>133</v>
      </c>
    </row>
    <row r="224" s="2" customFormat="1" ht="16.5" customHeight="1">
      <c r="A224" s="37"/>
      <c r="B224" s="38"/>
      <c r="C224" s="184" t="s">
        <v>366</v>
      </c>
      <c r="D224" s="184" t="s">
        <v>127</v>
      </c>
      <c r="E224" s="185" t="s">
        <v>436</v>
      </c>
      <c r="F224" s="186" t="s">
        <v>437</v>
      </c>
      <c r="G224" s="187" t="s">
        <v>438</v>
      </c>
      <c r="H224" s="188">
        <v>2995</v>
      </c>
      <c r="I224" s="189"/>
      <c r="J224" s="190">
        <f>ROUND(I224*H224,2)</f>
        <v>0</v>
      </c>
      <c r="K224" s="186" t="s">
        <v>28</v>
      </c>
      <c r="L224" s="43"/>
      <c r="M224" s="191" t="s">
        <v>28</v>
      </c>
      <c r="N224" s="192" t="s">
        <v>44</v>
      </c>
      <c r="O224" s="83"/>
      <c r="P224" s="193">
        <f>O224*H224</f>
        <v>0</v>
      </c>
      <c r="Q224" s="193">
        <v>0.0068199999999999997</v>
      </c>
      <c r="R224" s="193">
        <f>Q224*H224</f>
        <v>20.425899999999999</v>
      </c>
      <c r="S224" s="193">
        <v>0</v>
      </c>
      <c r="T224" s="19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5" t="s">
        <v>132</v>
      </c>
      <c r="AT224" s="195" t="s">
        <v>127</v>
      </c>
      <c r="AU224" s="195" t="s">
        <v>73</v>
      </c>
      <c r="AY224" s="16" t="s">
        <v>133</v>
      </c>
      <c r="BE224" s="196">
        <f>IF(N224="základní",J224,0)</f>
        <v>0</v>
      </c>
      <c r="BF224" s="196">
        <f>IF(N224="snížená",J224,0)</f>
        <v>0</v>
      </c>
      <c r="BG224" s="196">
        <f>IF(N224="zákl. přenesená",J224,0)</f>
        <v>0</v>
      </c>
      <c r="BH224" s="196">
        <f>IF(N224="sníž. přenesená",J224,0)</f>
        <v>0</v>
      </c>
      <c r="BI224" s="196">
        <f>IF(N224="nulová",J224,0)</f>
        <v>0</v>
      </c>
      <c r="BJ224" s="16" t="s">
        <v>80</v>
      </c>
      <c r="BK224" s="196">
        <f>ROUND(I224*H224,2)</f>
        <v>0</v>
      </c>
      <c r="BL224" s="16" t="s">
        <v>132</v>
      </c>
      <c r="BM224" s="195" t="s">
        <v>598</v>
      </c>
    </row>
    <row r="225" s="2" customFormat="1">
      <c r="A225" s="37"/>
      <c r="B225" s="38"/>
      <c r="C225" s="39"/>
      <c r="D225" s="197" t="s">
        <v>135</v>
      </c>
      <c r="E225" s="39"/>
      <c r="F225" s="198" t="s">
        <v>440</v>
      </c>
      <c r="G225" s="39"/>
      <c r="H225" s="39"/>
      <c r="I225" s="199"/>
      <c r="J225" s="39"/>
      <c r="K225" s="39"/>
      <c r="L225" s="43"/>
      <c r="M225" s="200"/>
      <c r="N225" s="201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135</v>
      </c>
      <c r="AU225" s="16" t="s">
        <v>73</v>
      </c>
    </row>
    <row r="226" s="10" customFormat="1">
      <c r="A226" s="10"/>
      <c r="B226" s="204"/>
      <c r="C226" s="205"/>
      <c r="D226" s="197" t="s">
        <v>161</v>
      </c>
      <c r="E226" s="206" t="s">
        <v>28</v>
      </c>
      <c r="F226" s="207" t="s">
        <v>599</v>
      </c>
      <c r="G226" s="205"/>
      <c r="H226" s="208">
        <v>2995</v>
      </c>
      <c r="I226" s="209"/>
      <c r="J226" s="205"/>
      <c r="K226" s="205"/>
      <c r="L226" s="210"/>
      <c r="M226" s="211"/>
      <c r="N226" s="212"/>
      <c r="O226" s="212"/>
      <c r="P226" s="212"/>
      <c r="Q226" s="212"/>
      <c r="R226" s="212"/>
      <c r="S226" s="212"/>
      <c r="T226" s="213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T226" s="214" t="s">
        <v>161</v>
      </c>
      <c r="AU226" s="214" t="s">
        <v>73</v>
      </c>
      <c r="AV226" s="10" t="s">
        <v>82</v>
      </c>
      <c r="AW226" s="10" t="s">
        <v>35</v>
      </c>
      <c r="AX226" s="10" t="s">
        <v>80</v>
      </c>
      <c r="AY226" s="214" t="s">
        <v>133</v>
      </c>
    </row>
    <row r="227" s="2" customFormat="1" ht="24.15" customHeight="1">
      <c r="A227" s="37"/>
      <c r="B227" s="38"/>
      <c r="C227" s="184" t="s">
        <v>373</v>
      </c>
      <c r="D227" s="184" t="s">
        <v>127</v>
      </c>
      <c r="E227" s="185" t="s">
        <v>443</v>
      </c>
      <c r="F227" s="186" t="s">
        <v>444</v>
      </c>
      <c r="G227" s="187" t="s">
        <v>438</v>
      </c>
      <c r="H227" s="188">
        <v>72</v>
      </c>
      <c r="I227" s="189"/>
      <c r="J227" s="190">
        <f>ROUND(I227*H227,2)</f>
        <v>0</v>
      </c>
      <c r="K227" s="186" t="s">
        <v>131</v>
      </c>
      <c r="L227" s="43"/>
      <c r="M227" s="191" t="s">
        <v>28</v>
      </c>
      <c r="N227" s="192" t="s">
        <v>44</v>
      </c>
      <c r="O227" s="83"/>
      <c r="P227" s="193">
        <f>O227*H227</f>
        <v>0</v>
      </c>
      <c r="Q227" s="193">
        <v>0.0038785</v>
      </c>
      <c r="R227" s="193">
        <f>Q227*H227</f>
        <v>0.279252</v>
      </c>
      <c r="S227" s="193">
        <v>0</v>
      </c>
      <c r="T227" s="19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5" t="s">
        <v>132</v>
      </c>
      <c r="AT227" s="195" t="s">
        <v>127</v>
      </c>
      <c r="AU227" s="195" t="s">
        <v>73</v>
      </c>
      <c r="AY227" s="16" t="s">
        <v>133</v>
      </c>
      <c r="BE227" s="196">
        <f>IF(N227="základní",J227,0)</f>
        <v>0</v>
      </c>
      <c r="BF227" s="196">
        <f>IF(N227="snížená",J227,0)</f>
        <v>0</v>
      </c>
      <c r="BG227" s="196">
        <f>IF(N227="zákl. přenesená",J227,0)</f>
        <v>0</v>
      </c>
      <c r="BH227" s="196">
        <f>IF(N227="sníž. přenesená",J227,0)</f>
        <v>0</v>
      </c>
      <c r="BI227" s="196">
        <f>IF(N227="nulová",J227,0)</f>
        <v>0</v>
      </c>
      <c r="BJ227" s="16" t="s">
        <v>80</v>
      </c>
      <c r="BK227" s="196">
        <f>ROUND(I227*H227,2)</f>
        <v>0</v>
      </c>
      <c r="BL227" s="16" t="s">
        <v>132</v>
      </c>
      <c r="BM227" s="195" t="s">
        <v>600</v>
      </c>
    </row>
    <row r="228" s="2" customFormat="1">
      <c r="A228" s="37"/>
      <c r="B228" s="38"/>
      <c r="C228" s="39"/>
      <c r="D228" s="197" t="s">
        <v>135</v>
      </c>
      <c r="E228" s="39"/>
      <c r="F228" s="198" t="s">
        <v>446</v>
      </c>
      <c r="G228" s="39"/>
      <c r="H228" s="39"/>
      <c r="I228" s="199"/>
      <c r="J228" s="39"/>
      <c r="K228" s="39"/>
      <c r="L228" s="43"/>
      <c r="M228" s="200"/>
      <c r="N228" s="201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135</v>
      </c>
      <c r="AU228" s="16" t="s">
        <v>73</v>
      </c>
    </row>
    <row r="229" s="2" customFormat="1">
      <c r="A229" s="37"/>
      <c r="B229" s="38"/>
      <c r="C229" s="39"/>
      <c r="D229" s="202" t="s">
        <v>137</v>
      </c>
      <c r="E229" s="39"/>
      <c r="F229" s="203" t="s">
        <v>447</v>
      </c>
      <c r="G229" s="39"/>
      <c r="H229" s="39"/>
      <c r="I229" s="199"/>
      <c r="J229" s="39"/>
      <c r="K229" s="39"/>
      <c r="L229" s="43"/>
      <c r="M229" s="200"/>
      <c r="N229" s="201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137</v>
      </c>
      <c r="AU229" s="16" t="s">
        <v>73</v>
      </c>
    </row>
    <row r="230" s="10" customFormat="1">
      <c r="A230" s="10"/>
      <c r="B230" s="204"/>
      <c r="C230" s="205"/>
      <c r="D230" s="197" t="s">
        <v>161</v>
      </c>
      <c r="E230" s="206" t="s">
        <v>28</v>
      </c>
      <c r="F230" s="207" t="s">
        <v>601</v>
      </c>
      <c r="G230" s="205"/>
      <c r="H230" s="208">
        <v>72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T230" s="214" t="s">
        <v>161</v>
      </c>
      <c r="AU230" s="214" t="s">
        <v>73</v>
      </c>
      <c r="AV230" s="10" t="s">
        <v>82</v>
      </c>
      <c r="AW230" s="10" t="s">
        <v>35</v>
      </c>
      <c r="AX230" s="10" t="s">
        <v>80</v>
      </c>
      <c r="AY230" s="214" t="s">
        <v>133</v>
      </c>
    </row>
    <row r="231" s="2" customFormat="1" ht="33" customHeight="1">
      <c r="A231" s="37"/>
      <c r="B231" s="38"/>
      <c r="C231" s="184" t="s">
        <v>381</v>
      </c>
      <c r="D231" s="184" t="s">
        <v>127</v>
      </c>
      <c r="E231" s="185" t="s">
        <v>450</v>
      </c>
      <c r="F231" s="186" t="s">
        <v>451</v>
      </c>
      <c r="G231" s="187" t="s">
        <v>452</v>
      </c>
      <c r="H231" s="188">
        <v>18</v>
      </c>
      <c r="I231" s="189"/>
      <c r="J231" s="190">
        <f>ROUND(I231*H231,2)</f>
        <v>0</v>
      </c>
      <c r="K231" s="186" t="s">
        <v>28</v>
      </c>
      <c r="L231" s="43"/>
      <c r="M231" s="191" t="s">
        <v>28</v>
      </c>
      <c r="N231" s="192" t="s">
        <v>44</v>
      </c>
      <c r="O231" s="83"/>
      <c r="P231" s="193">
        <f>O231*H231</f>
        <v>0</v>
      </c>
      <c r="Q231" s="193">
        <v>0.07417</v>
      </c>
      <c r="R231" s="193">
        <f>Q231*H231</f>
        <v>1.3350599999999999</v>
      </c>
      <c r="S231" s="193">
        <v>0</v>
      </c>
      <c r="T231" s="19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5" t="s">
        <v>132</v>
      </c>
      <c r="AT231" s="195" t="s">
        <v>127</v>
      </c>
      <c r="AU231" s="195" t="s">
        <v>73</v>
      </c>
      <c r="AY231" s="16" t="s">
        <v>133</v>
      </c>
      <c r="BE231" s="196">
        <f>IF(N231="základní",J231,0)</f>
        <v>0</v>
      </c>
      <c r="BF231" s="196">
        <f>IF(N231="snížená",J231,0)</f>
        <v>0</v>
      </c>
      <c r="BG231" s="196">
        <f>IF(N231="zákl. přenesená",J231,0)</f>
        <v>0</v>
      </c>
      <c r="BH231" s="196">
        <f>IF(N231="sníž. přenesená",J231,0)</f>
        <v>0</v>
      </c>
      <c r="BI231" s="196">
        <f>IF(N231="nulová",J231,0)</f>
        <v>0</v>
      </c>
      <c r="BJ231" s="16" t="s">
        <v>80</v>
      </c>
      <c r="BK231" s="196">
        <f>ROUND(I231*H231,2)</f>
        <v>0</v>
      </c>
      <c r="BL231" s="16" t="s">
        <v>132</v>
      </c>
      <c r="BM231" s="195" t="s">
        <v>602</v>
      </c>
    </row>
    <row r="232" s="2" customFormat="1">
      <c r="A232" s="37"/>
      <c r="B232" s="38"/>
      <c r="C232" s="39"/>
      <c r="D232" s="197" t="s">
        <v>135</v>
      </c>
      <c r="E232" s="39"/>
      <c r="F232" s="198" t="s">
        <v>451</v>
      </c>
      <c r="G232" s="39"/>
      <c r="H232" s="39"/>
      <c r="I232" s="199"/>
      <c r="J232" s="39"/>
      <c r="K232" s="39"/>
      <c r="L232" s="43"/>
      <c r="M232" s="200"/>
      <c r="N232" s="201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135</v>
      </c>
      <c r="AU232" s="16" t="s">
        <v>73</v>
      </c>
    </row>
    <row r="233" s="2" customFormat="1" ht="24.15" customHeight="1">
      <c r="A233" s="37"/>
      <c r="B233" s="38"/>
      <c r="C233" s="184" t="s">
        <v>387</v>
      </c>
      <c r="D233" s="184" t="s">
        <v>127</v>
      </c>
      <c r="E233" s="185" t="s">
        <v>455</v>
      </c>
      <c r="F233" s="186" t="s">
        <v>456</v>
      </c>
      <c r="G233" s="187" t="s">
        <v>452</v>
      </c>
      <c r="H233" s="188">
        <v>12</v>
      </c>
      <c r="I233" s="189"/>
      <c r="J233" s="190">
        <f>ROUND(I233*H233,2)</f>
        <v>0</v>
      </c>
      <c r="K233" s="186" t="s">
        <v>28</v>
      </c>
      <c r="L233" s="43"/>
      <c r="M233" s="191" t="s">
        <v>28</v>
      </c>
      <c r="N233" s="192" t="s">
        <v>44</v>
      </c>
      <c r="O233" s="83"/>
      <c r="P233" s="193">
        <f>O233*H233</f>
        <v>0</v>
      </c>
      <c r="Q233" s="193">
        <v>0.0050000000000000001</v>
      </c>
      <c r="R233" s="193">
        <f>Q233*H233</f>
        <v>0.059999999999999998</v>
      </c>
      <c r="S233" s="193">
        <v>0</v>
      </c>
      <c r="T233" s="19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5" t="s">
        <v>132</v>
      </c>
      <c r="AT233" s="195" t="s">
        <v>127</v>
      </c>
      <c r="AU233" s="195" t="s">
        <v>73</v>
      </c>
      <c r="AY233" s="16" t="s">
        <v>133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16" t="s">
        <v>80</v>
      </c>
      <c r="BK233" s="196">
        <f>ROUND(I233*H233,2)</f>
        <v>0</v>
      </c>
      <c r="BL233" s="16" t="s">
        <v>132</v>
      </c>
      <c r="BM233" s="195" t="s">
        <v>603</v>
      </c>
    </row>
    <row r="234" s="2" customFormat="1">
      <c r="A234" s="37"/>
      <c r="B234" s="38"/>
      <c r="C234" s="39"/>
      <c r="D234" s="197" t="s">
        <v>135</v>
      </c>
      <c r="E234" s="39"/>
      <c r="F234" s="198" t="s">
        <v>456</v>
      </c>
      <c r="G234" s="39"/>
      <c r="H234" s="39"/>
      <c r="I234" s="199"/>
      <c r="J234" s="39"/>
      <c r="K234" s="39"/>
      <c r="L234" s="43"/>
      <c r="M234" s="200"/>
      <c r="N234" s="201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135</v>
      </c>
      <c r="AU234" s="16" t="s">
        <v>73</v>
      </c>
    </row>
    <row r="235" s="2" customFormat="1" ht="16.5" customHeight="1">
      <c r="A235" s="37"/>
      <c r="B235" s="38"/>
      <c r="C235" s="184" t="s">
        <v>395</v>
      </c>
      <c r="D235" s="184" t="s">
        <v>127</v>
      </c>
      <c r="E235" s="185" t="s">
        <v>604</v>
      </c>
      <c r="F235" s="186" t="s">
        <v>604</v>
      </c>
      <c r="G235" s="187" t="s">
        <v>130</v>
      </c>
      <c r="H235" s="188">
        <v>535</v>
      </c>
      <c r="I235" s="189"/>
      <c r="J235" s="190">
        <f>ROUND(I235*H235,2)</f>
        <v>0</v>
      </c>
      <c r="K235" s="186" t="s">
        <v>28</v>
      </c>
      <c r="L235" s="43"/>
      <c r="M235" s="191" t="s">
        <v>28</v>
      </c>
      <c r="N235" s="192" t="s">
        <v>44</v>
      </c>
      <c r="O235" s="83"/>
      <c r="P235" s="193">
        <f>O235*H235</f>
        <v>0</v>
      </c>
      <c r="Q235" s="193">
        <v>0</v>
      </c>
      <c r="R235" s="193">
        <f>Q235*H235</f>
        <v>0</v>
      </c>
      <c r="S235" s="193">
        <v>0</v>
      </c>
      <c r="T235" s="19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95" t="s">
        <v>132</v>
      </c>
      <c r="AT235" s="195" t="s">
        <v>127</v>
      </c>
      <c r="AU235" s="195" t="s">
        <v>73</v>
      </c>
      <c r="AY235" s="16" t="s">
        <v>133</v>
      </c>
      <c r="BE235" s="196">
        <f>IF(N235="základní",J235,0)</f>
        <v>0</v>
      </c>
      <c r="BF235" s="196">
        <f>IF(N235="snížená",J235,0)</f>
        <v>0</v>
      </c>
      <c r="BG235" s="196">
        <f>IF(N235="zákl. přenesená",J235,0)</f>
        <v>0</v>
      </c>
      <c r="BH235" s="196">
        <f>IF(N235="sníž. přenesená",J235,0)</f>
        <v>0</v>
      </c>
      <c r="BI235" s="196">
        <f>IF(N235="nulová",J235,0)</f>
        <v>0</v>
      </c>
      <c r="BJ235" s="16" t="s">
        <v>80</v>
      </c>
      <c r="BK235" s="196">
        <f>ROUND(I235*H235,2)</f>
        <v>0</v>
      </c>
      <c r="BL235" s="16" t="s">
        <v>132</v>
      </c>
      <c r="BM235" s="195" t="s">
        <v>605</v>
      </c>
    </row>
    <row r="236" s="2" customFormat="1">
      <c r="A236" s="37"/>
      <c r="B236" s="38"/>
      <c r="C236" s="39"/>
      <c r="D236" s="197" t="s">
        <v>135</v>
      </c>
      <c r="E236" s="39"/>
      <c r="F236" s="198" t="s">
        <v>606</v>
      </c>
      <c r="G236" s="39"/>
      <c r="H236" s="39"/>
      <c r="I236" s="199"/>
      <c r="J236" s="39"/>
      <c r="K236" s="39"/>
      <c r="L236" s="43"/>
      <c r="M236" s="200"/>
      <c r="N236" s="201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135</v>
      </c>
      <c r="AU236" s="16" t="s">
        <v>73</v>
      </c>
    </row>
    <row r="237" s="12" customFormat="1">
      <c r="A237" s="12"/>
      <c r="B237" s="236"/>
      <c r="C237" s="237"/>
      <c r="D237" s="197" t="s">
        <v>161</v>
      </c>
      <c r="E237" s="238" t="s">
        <v>28</v>
      </c>
      <c r="F237" s="239" t="s">
        <v>607</v>
      </c>
      <c r="G237" s="237"/>
      <c r="H237" s="238" t="s">
        <v>28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45" t="s">
        <v>161</v>
      </c>
      <c r="AU237" s="245" t="s">
        <v>73</v>
      </c>
      <c r="AV237" s="12" t="s">
        <v>80</v>
      </c>
      <c r="AW237" s="12" t="s">
        <v>35</v>
      </c>
      <c r="AX237" s="12" t="s">
        <v>73</v>
      </c>
      <c r="AY237" s="245" t="s">
        <v>133</v>
      </c>
    </row>
    <row r="238" s="10" customFormat="1">
      <c r="A238" s="10"/>
      <c r="B238" s="204"/>
      <c r="C238" s="205"/>
      <c r="D238" s="197" t="s">
        <v>161</v>
      </c>
      <c r="E238" s="206" t="s">
        <v>28</v>
      </c>
      <c r="F238" s="207" t="s">
        <v>608</v>
      </c>
      <c r="G238" s="205"/>
      <c r="H238" s="208">
        <v>535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T238" s="214" t="s">
        <v>161</v>
      </c>
      <c r="AU238" s="214" t="s">
        <v>73</v>
      </c>
      <c r="AV238" s="10" t="s">
        <v>82</v>
      </c>
      <c r="AW238" s="10" t="s">
        <v>35</v>
      </c>
      <c r="AX238" s="10" t="s">
        <v>80</v>
      </c>
      <c r="AY238" s="214" t="s">
        <v>133</v>
      </c>
    </row>
    <row r="239" s="2" customFormat="1" ht="24.15" customHeight="1">
      <c r="A239" s="37"/>
      <c r="B239" s="38"/>
      <c r="C239" s="184" t="s">
        <v>402</v>
      </c>
      <c r="D239" s="184" t="s">
        <v>127</v>
      </c>
      <c r="E239" s="185" t="s">
        <v>460</v>
      </c>
      <c r="F239" s="186" t="s">
        <v>461</v>
      </c>
      <c r="G239" s="187" t="s">
        <v>193</v>
      </c>
      <c r="H239" s="188">
        <v>97.396000000000001</v>
      </c>
      <c r="I239" s="189"/>
      <c r="J239" s="190">
        <f>ROUND(I239*H239,2)</f>
        <v>0</v>
      </c>
      <c r="K239" s="186" t="s">
        <v>131</v>
      </c>
      <c r="L239" s="43"/>
      <c r="M239" s="191" t="s">
        <v>28</v>
      </c>
      <c r="N239" s="192" t="s">
        <v>44</v>
      </c>
      <c r="O239" s="83"/>
      <c r="P239" s="193">
        <f>O239*H239</f>
        <v>0</v>
      </c>
      <c r="Q239" s="193">
        <v>0</v>
      </c>
      <c r="R239" s="193">
        <f>Q239*H239</f>
        <v>0</v>
      </c>
      <c r="S239" s="193">
        <v>0</v>
      </c>
      <c r="T239" s="19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5" t="s">
        <v>132</v>
      </c>
      <c r="AT239" s="195" t="s">
        <v>127</v>
      </c>
      <c r="AU239" s="195" t="s">
        <v>73</v>
      </c>
      <c r="AY239" s="16" t="s">
        <v>133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6" t="s">
        <v>80</v>
      </c>
      <c r="BK239" s="196">
        <f>ROUND(I239*H239,2)</f>
        <v>0</v>
      </c>
      <c r="BL239" s="16" t="s">
        <v>132</v>
      </c>
      <c r="BM239" s="195" t="s">
        <v>609</v>
      </c>
    </row>
    <row r="240" s="2" customFormat="1">
      <c r="A240" s="37"/>
      <c r="B240" s="38"/>
      <c r="C240" s="39"/>
      <c r="D240" s="197" t="s">
        <v>135</v>
      </c>
      <c r="E240" s="39"/>
      <c r="F240" s="198" t="s">
        <v>463</v>
      </c>
      <c r="G240" s="39"/>
      <c r="H240" s="39"/>
      <c r="I240" s="199"/>
      <c r="J240" s="39"/>
      <c r="K240" s="39"/>
      <c r="L240" s="43"/>
      <c r="M240" s="200"/>
      <c r="N240" s="201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135</v>
      </c>
      <c r="AU240" s="16" t="s">
        <v>73</v>
      </c>
    </row>
    <row r="241" s="2" customFormat="1">
      <c r="A241" s="37"/>
      <c r="B241" s="38"/>
      <c r="C241" s="39"/>
      <c r="D241" s="202" t="s">
        <v>137</v>
      </c>
      <c r="E241" s="39"/>
      <c r="F241" s="203" t="s">
        <v>464</v>
      </c>
      <c r="G241" s="39"/>
      <c r="H241" s="39"/>
      <c r="I241" s="199"/>
      <c r="J241" s="39"/>
      <c r="K241" s="39"/>
      <c r="L241" s="43"/>
      <c r="M241" s="246"/>
      <c r="N241" s="247"/>
      <c r="O241" s="248"/>
      <c r="P241" s="248"/>
      <c r="Q241" s="248"/>
      <c r="R241" s="248"/>
      <c r="S241" s="248"/>
      <c r="T241" s="249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137</v>
      </c>
      <c r="AU241" s="16" t="s">
        <v>73</v>
      </c>
    </row>
    <row r="242" s="2" customFormat="1" ht="6.96" customHeight="1">
      <c r="A242" s="37"/>
      <c r="B242" s="58"/>
      <c r="C242" s="59"/>
      <c r="D242" s="59"/>
      <c r="E242" s="59"/>
      <c r="F242" s="59"/>
      <c r="G242" s="59"/>
      <c r="H242" s="59"/>
      <c r="I242" s="59"/>
      <c r="J242" s="59"/>
      <c r="K242" s="59"/>
      <c r="L242" s="43"/>
      <c r="M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</row>
  </sheetData>
  <sheetProtection sheet="1" autoFilter="0" formatColumns="0" formatRows="0" objects="1" scenarios="1" spinCount="100000" saltValue="+VJYDnrKLBV8ZLkYzsOnvlWqtCBdJILQ7g1fy2ZyfZ32+KlHrOMxqnI2PuXWygzn1uSGbzMQdNm9abJqxMbC4Q==" hashValue="CI3EAdooTyTvr8wpqK0vNq3tBmWbqyR2nE1y3tC/fZy/VgUs9nyPYf7JmcogwIfCEPKkHfsNScFXsgwwCZb9KQ==" algorithmName="SHA-512" password="CC3D"/>
  <autoFilter ref="C78:K24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5_01/184853511"/>
    <hyperlink ref="F89" r:id="rId2" display="https://podminky.urs.cz/item/CS_URS_2025_01/183403112"/>
    <hyperlink ref="F96" r:id="rId3" display="https://podminky.urs.cz/item/CS_URS_2025_01/183403151"/>
    <hyperlink ref="F103" r:id="rId4" display="https://podminky.urs.cz/item/CS_URS_2025_01/183403152"/>
    <hyperlink ref="F110" r:id="rId5" display="https://podminky.urs.cz/item/CS_URS_2025_01/183403213"/>
    <hyperlink ref="F114" r:id="rId6" display="https://podminky.urs.cz/item/CS_URS_2025_01/181451121"/>
    <hyperlink ref="F121" r:id="rId7" display="https://podminky.urs.cz/item/CS_URS_2025_01/111151231"/>
    <hyperlink ref="F129" r:id="rId8" display="https://podminky.urs.cz/item/CS_URS_2025_01/185802113"/>
    <hyperlink ref="F136" r:id="rId9" display="https://podminky.urs.cz/item/CS_URS_2025_01/185802114"/>
    <hyperlink ref="F143" r:id="rId10" display="https://podminky.urs.cz/item/CS_URS_2025_01/183101113"/>
    <hyperlink ref="F147" r:id="rId11" display="https://podminky.urs.cz/item/CS_URS_2025_01/184102110"/>
    <hyperlink ref="F151" r:id="rId12" display="https://podminky.urs.cz/item/CS_URS_2025_01/184102111"/>
    <hyperlink ref="F189" r:id="rId13" display="https://podminky.urs.cz/item/CS_URS_2025_01/184215112"/>
    <hyperlink ref="F198" r:id="rId14" display="https://podminky.urs.cz/item/CS_URS_2025_01/184813121"/>
    <hyperlink ref="F201" r:id="rId15" display="https://podminky.urs.cz/item/CS_URS_2025_01/184813133"/>
    <hyperlink ref="F205" r:id="rId16" display="https://podminky.urs.cz/item/CS_URS_2025_01/184813134"/>
    <hyperlink ref="F209" r:id="rId17" display="https://podminky.urs.cz/item/CS_URS_2025_01/184911421"/>
    <hyperlink ref="F215" r:id="rId18" display="https://podminky.urs.cz/item/CS_URS_2025_01/185804312"/>
    <hyperlink ref="F219" r:id="rId19" display="https://podminky.urs.cz/item/CS_URS_2025_01/185851121"/>
    <hyperlink ref="F222" r:id="rId20" display="https://podminky.urs.cz/item/CS_URS_2025_01/185851129"/>
    <hyperlink ref="F229" r:id="rId21" display="https://podminky.urs.cz/item/CS_URS_2025_01/348952262"/>
    <hyperlink ref="F241" r:id="rId22" display="https://podminky.urs.cz/item/CS_URS_2025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82</v>
      </c>
    </row>
    <row r="4" s="1" customFormat="1" ht="24.96" customHeight="1">
      <c r="B4" s="19"/>
      <c r="D4" s="139" t="s">
        <v>107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PD Ohaře (SO-801a SO-802 LV1)</v>
      </c>
      <c r="F7" s="141"/>
      <c r="G7" s="141"/>
      <c r="H7" s="141"/>
      <c r="L7" s="19"/>
    </row>
    <row r="8" s="1" customFormat="1" ht="12" customHeight="1">
      <c r="B8" s="19"/>
      <c r="D8" s="141" t="s">
        <v>108</v>
      </c>
      <c r="L8" s="19"/>
    </row>
    <row r="9" s="2" customFormat="1" ht="16.5" customHeight="1">
      <c r="A9" s="37"/>
      <c r="B9" s="43"/>
      <c r="C9" s="37"/>
      <c r="D9" s="37"/>
      <c r="E9" s="142" t="s">
        <v>534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465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610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28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24. 1. 2025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28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28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34</v>
      </c>
      <c r="F23" s="37"/>
      <c r="G23" s="37"/>
      <c r="H23" s="37"/>
      <c r="I23" s="141" t="s">
        <v>30</v>
      </c>
      <c r="J23" s="132" t="s">
        <v>28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36</v>
      </c>
      <c r="E25" s="37"/>
      <c r="F25" s="37"/>
      <c r="G25" s="37"/>
      <c r="H25" s="37"/>
      <c r="I25" s="141" t="s">
        <v>27</v>
      </c>
      <c r="J25" s="132" t="s">
        <v>28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30</v>
      </c>
      <c r="J26" s="132" t="s">
        <v>28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37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28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39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41</v>
      </c>
      <c r="G34" s="37"/>
      <c r="H34" s="37"/>
      <c r="I34" s="153" t="s">
        <v>40</v>
      </c>
      <c r="J34" s="153" t="s">
        <v>42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43</v>
      </c>
      <c r="E35" s="141" t="s">
        <v>44</v>
      </c>
      <c r="F35" s="155">
        <f>ROUND((SUM(BE85:BE121)),  2)</f>
        <v>0</v>
      </c>
      <c r="G35" s="37"/>
      <c r="H35" s="37"/>
      <c r="I35" s="156">
        <v>0.20999999999999999</v>
      </c>
      <c r="J35" s="155">
        <f>ROUND(((SUM(BE85:BE121))*I35),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45</v>
      </c>
      <c r="F36" s="155">
        <f>ROUND((SUM(BF85:BF121)),  2)</f>
        <v>0</v>
      </c>
      <c r="G36" s="37"/>
      <c r="H36" s="37"/>
      <c r="I36" s="156">
        <v>0.12</v>
      </c>
      <c r="J36" s="155">
        <f>ROUND(((SUM(BF85:BF121))*I36),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ROUND((SUM(BG85:BG121)),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47</v>
      </c>
      <c r="F38" s="155">
        <f>ROUND((SUM(BH85:BH121)),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48</v>
      </c>
      <c r="F39" s="155">
        <f>ROUND((SUM(BI85:BI121)),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110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PD Ohaře (SO-801a SO-802 LV1)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108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534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465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SO-8021 - 1.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k.ú. Ohaře</v>
      </c>
      <c r="G56" s="39"/>
      <c r="H56" s="39"/>
      <c r="I56" s="31" t="s">
        <v>24</v>
      </c>
      <c r="J56" s="71" t="str">
        <f>IF(J14="","",J14)</f>
        <v>24. 1. 2025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111</v>
      </c>
      <c r="D61" s="170"/>
      <c r="E61" s="170"/>
      <c r="F61" s="170"/>
      <c r="G61" s="170"/>
      <c r="H61" s="170"/>
      <c r="I61" s="170"/>
      <c r="J61" s="171" t="s">
        <v>112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71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113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114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PD Ohaře (SO-801a SO-802 LV1)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108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534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465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SO-8021 - 1.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k.ú. Ohaře</v>
      </c>
      <c r="G79" s="39"/>
      <c r="H79" s="39"/>
      <c r="I79" s="31" t="s">
        <v>24</v>
      </c>
      <c r="J79" s="71" t="str">
        <f>IF(J14="","",J14)</f>
        <v>24. 1. 2025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36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115</v>
      </c>
      <c r="D84" s="176" t="s">
        <v>58</v>
      </c>
      <c r="E84" s="176" t="s">
        <v>54</v>
      </c>
      <c r="F84" s="176" t="s">
        <v>55</v>
      </c>
      <c r="G84" s="176" t="s">
        <v>116</v>
      </c>
      <c r="H84" s="176" t="s">
        <v>117</v>
      </c>
      <c r="I84" s="176" t="s">
        <v>118</v>
      </c>
      <c r="J84" s="176" t="s">
        <v>112</v>
      </c>
      <c r="K84" s="177" t="s">
        <v>119</v>
      </c>
      <c r="L84" s="178"/>
      <c r="M84" s="91" t="s">
        <v>28</v>
      </c>
      <c r="N84" s="92" t="s">
        <v>43</v>
      </c>
      <c r="O84" s="92" t="s">
        <v>120</v>
      </c>
      <c r="P84" s="92" t="s">
        <v>121</v>
      </c>
      <c r="Q84" s="92" t="s">
        <v>122</v>
      </c>
      <c r="R84" s="92" t="s">
        <v>123</v>
      </c>
      <c r="S84" s="92" t="s">
        <v>124</v>
      </c>
      <c r="T84" s="93" t="s">
        <v>125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126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SUM(P86:P121)</f>
        <v>0</v>
      </c>
      <c r="Q85" s="95"/>
      <c r="R85" s="181">
        <f>SUM(R86:R121)</f>
        <v>0.016400000000000001</v>
      </c>
      <c r="S85" s="95"/>
      <c r="T85" s="182">
        <f>SUM(T86:T121)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72</v>
      </c>
      <c r="AU85" s="16" t="s">
        <v>113</v>
      </c>
      <c r="BK85" s="183">
        <f>SUM(BK86:BK121)</f>
        <v>0</v>
      </c>
    </row>
    <row r="86" s="2" customFormat="1" ht="24.15" customHeight="1">
      <c r="A86" s="37"/>
      <c r="B86" s="38"/>
      <c r="C86" s="184" t="s">
        <v>80</v>
      </c>
      <c r="D86" s="184" t="s">
        <v>127</v>
      </c>
      <c r="E86" s="185" t="s">
        <v>467</v>
      </c>
      <c r="F86" s="186" t="s">
        <v>468</v>
      </c>
      <c r="G86" s="187" t="s">
        <v>469</v>
      </c>
      <c r="H86" s="188">
        <v>5.8280000000000003</v>
      </c>
      <c r="I86" s="189"/>
      <c r="J86" s="190">
        <f>ROUND(I86*H86,2)</f>
        <v>0</v>
      </c>
      <c r="K86" s="186" t="s">
        <v>131</v>
      </c>
      <c r="L86" s="43"/>
      <c r="M86" s="191" t="s">
        <v>28</v>
      </c>
      <c r="N86" s="192" t="s">
        <v>44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132</v>
      </c>
      <c r="AT86" s="195" t="s">
        <v>127</v>
      </c>
      <c r="AU86" s="195" t="s">
        <v>73</v>
      </c>
      <c r="AY86" s="16" t="s">
        <v>133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80</v>
      </c>
      <c r="BK86" s="196">
        <f>ROUND(I86*H86,2)</f>
        <v>0</v>
      </c>
      <c r="BL86" s="16" t="s">
        <v>132</v>
      </c>
      <c r="BM86" s="195" t="s">
        <v>611</v>
      </c>
    </row>
    <row r="87" s="2" customFormat="1">
      <c r="A87" s="37"/>
      <c r="B87" s="38"/>
      <c r="C87" s="39"/>
      <c r="D87" s="197" t="s">
        <v>135</v>
      </c>
      <c r="E87" s="39"/>
      <c r="F87" s="198" t="s">
        <v>471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135</v>
      </c>
      <c r="AU87" s="16" t="s">
        <v>73</v>
      </c>
    </row>
    <row r="88" s="2" customFormat="1">
      <c r="A88" s="37"/>
      <c r="B88" s="38"/>
      <c r="C88" s="39"/>
      <c r="D88" s="202" t="s">
        <v>137</v>
      </c>
      <c r="E88" s="39"/>
      <c r="F88" s="203" t="s">
        <v>472</v>
      </c>
      <c r="G88" s="39"/>
      <c r="H88" s="39"/>
      <c r="I88" s="199"/>
      <c r="J88" s="39"/>
      <c r="K88" s="39"/>
      <c r="L88" s="43"/>
      <c r="M88" s="200"/>
      <c r="N88" s="201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137</v>
      </c>
      <c r="AU88" s="16" t="s">
        <v>73</v>
      </c>
    </row>
    <row r="89" s="10" customFormat="1">
      <c r="A89" s="10"/>
      <c r="B89" s="204"/>
      <c r="C89" s="205"/>
      <c r="D89" s="197" t="s">
        <v>161</v>
      </c>
      <c r="E89" s="206" t="s">
        <v>28</v>
      </c>
      <c r="F89" s="207" t="s">
        <v>612</v>
      </c>
      <c r="G89" s="205"/>
      <c r="H89" s="208">
        <v>5.8280000000000003</v>
      </c>
      <c r="I89" s="209"/>
      <c r="J89" s="205"/>
      <c r="K89" s="205"/>
      <c r="L89" s="210"/>
      <c r="M89" s="211"/>
      <c r="N89" s="212"/>
      <c r="O89" s="212"/>
      <c r="P89" s="212"/>
      <c r="Q89" s="212"/>
      <c r="R89" s="212"/>
      <c r="S89" s="212"/>
      <c r="T89" s="213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4" t="s">
        <v>161</v>
      </c>
      <c r="AU89" s="214" t="s">
        <v>73</v>
      </c>
      <c r="AV89" s="10" t="s">
        <v>82</v>
      </c>
      <c r="AW89" s="10" t="s">
        <v>35</v>
      </c>
      <c r="AX89" s="10" t="s">
        <v>80</v>
      </c>
      <c r="AY89" s="214" t="s">
        <v>133</v>
      </c>
    </row>
    <row r="90" s="2" customFormat="1" ht="24.15" customHeight="1">
      <c r="A90" s="37"/>
      <c r="B90" s="38"/>
      <c r="C90" s="184" t="s">
        <v>82</v>
      </c>
      <c r="D90" s="184" t="s">
        <v>127</v>
      </c>
      <c r="E90" s="185" t="s">
        <v>185</v>
      </c>
      <c r="F90" s="186" t="s">
        <v>186</v>
      </c>
      <c r="G90" s="187" t="s">
        <v>130</v>
      </c>
      <c r="H90" s="188">
        <v>18276</v>
      </c>
      <c r="I90" s="189"/>
      <c r="J90" s="190">
        <f>ROUND(I90*H90,2)</f>
        <v>0</v>
      </c>
      <c r="K90" s="186" t="s">
        <v>131</v>
      </c>
      <c r="L90" s="43"/>
      <c r="M90" s="191" t="s">
        <v>28</v>
      </c>
      <c r="N90" s="192" t="s">
        <v>44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132</v>
      </c>
      <c r="AT90" s="195" t="s">
        <v>127</v>
      </c>
      <c r="AU90" s="195" t="s">
        <v>73</v>
      </c>
      <c r="AY90" s="16" t="s">
        <v>133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80</v>
      </c>
      <c r="BK90" s="196">
        <f>ROUND(I90*H90,2)</f>
        <v>0</v>
      </c>
      <c r="BL90" s="16" t="s">
        <v>132</v>
      </c>
      <c r="BM90" s="195" t="s">
        <v>613</v>
      </c>
    </row>
    <row r="91" s="2" customFormat="1">
      <c r="A91" s="37"/>
      <c r="B91" s="38"/>
      <c r="C91" s="39"/>
      <c r="D91" s="197" t="s">
        <v>135</v>
      </c>
      <c r="E91" s="39"/>
      <c r="F91" s="198" t="s">
        <v>188</v>
      </c>
      <c r="G91" s="39"/>
      <c r="H91" s="39"/>
      <c r="I91" s="199"/>
      <c r="J91" s="39"/>
      <c r="K91" s="39"/>
      <c r="L91" s="43"/>
      <c r="M91" s="200"/>
      <c r="N91" s="20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135</v>
      </c>
      <c r="AU91" s="16" t="s">
        <v>73</v>
      </c>
    </row>
    <row r="92" s="2" customFormat="1">
      <c r="A92" s="37"/>
      <c r="B92" s="38"/>
      <c r="C92" s="39"/>
      <c r="D92" s="202" t="s">
        <v>137</v>
      </c>
      <c r="E92" s="39"/>
      <c r="F92" s="203" t="s">
        <v>189</v>
      </c>
      <c r="G92" s="39"/>
      <c r="H92" s="39"/>
      <c r="I92" s="199"/>
      <c r="J92" s="39"/>
      <c r="K92" s="39"/>
      <c r="L92" s="43"/>
      <c r="M92" s="200"/>
      <c r="N92" s="20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73</v>
      </c>
    </row>
    <row r="93" s="10" customFormat="1">
      <c r="A93" s="10"/>
      <c r="B93" s="204"/>
      <c r="C93" s="205"/>
      <c r="D93" s="197" t="s">
        <v>161</v>
      </c>
      <c r="E93" s="206" t="s">
        <v>28</v>
      </c>
      <c r="F93" s="207" t="s">
        <v>614</v>
      </c>
      <c r="G93" s="205"/>
      <c r="H93" s="208">
        <v>18276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4" t="s">
        <v>161</v>
      </c>
      <c r="AU93" s="214" t="s">
        <v>73</v>
      </c>
      <c r="AV93" s="10" t="s">
        <v>82</v>
      </c>
      <c r="AW93" s="10" t="s">
        <v>35</v>
      </c>
      <c r="AX93" s="10" t="s">
        <v>80</v>
      </c>
      <c r="AY93" s="214" t="s">
        <v>133</v>
      </c>
    </row>
    <row r="94" s="2" customFormat="1" ht="33" customHeight="1">
      <c r="A94" s="37"/>
      <c r="B94" s="38"/>
      <c r="C94" s="184" t="s">
        <v>132</v>
      </c>
      <c r="D94" s="184" t="s">
        <v>127</v>
      </c>
      <c r="E94" s="185" t="s">
        <v>479</v>
      </c>
      <c r="F94" s="186" t="s">
        <v>480</v>
      </c>
      <c r="G94" s="187" t="s">
        <v>130</v>
      </c>
      <c r="H94" s="188">
        <v>3187</v>
      </c>
      <c r="I94" s="189"/>
      <c r="J94" s="190">
        <f>ROUND(I94*H94,2)</f>
        <v>0</v>
      </c>
      <c r="K94" s="186" t="s">
        <v>131</v>
      </c>
      <c r="L94" s="43"/>
      <c r="M94" s="191" t="s">
        <v>28</v>
      </c>
      <c r="N94" s="192" t="s">
        <v>44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132</v>
      </c>
      <c r="AT94" s="195" t="s">
        <v>127</v>
      </c>
      <c r="AU94" s="195" t="s">
        <v>73</v>
      </c>
      <c r="AY94" s="16" t="s">
        <v>133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80</v>
      </c>
      <c r="BK94" s="196">
        <f>ROUND(I94*H94,2)</f>
        <v>0</v>
      </c>
      <c r="BL94" s="16" t="s">
        <v>132</v>
      </c>
      <c r="BM94" s="195" t="s">
        <v>615</v>
      </c>
    </row>
    <row r="95" s="2" customFormat="1">
      <c r="A95" s="37"/>
      <c r="B95" s="38"/>
      <c r="C95" s="39"/>
      <c r="D95" s="197" t="s">
        <v>135</v>
      </c>
      <c r="E95" s="39"/>
      <c r="F95" s="198" t="s">
        <v>482</v>
      </c>
      <c r="G95" s="39"/>
      <c r="H95" s="39"/>
      <c r="I95" s="199"/>
      <c r="J95" s="39"/>
      <c r="K95" s="39"/>
      <c r="L95" s="43"/>
      <c r="M95" s="200"/>
      <c r="N95" s="20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135</v>
      </c>
      <c r="AU95" s="16" t="s">
        <v>73</v>
      </c>
    </row>
    <row r="96" s="2" customFormat="1">
      <c r="A96" s="37"/>
      <c r="B96" s="38"/>
      <c r="C96" s="39"/>
      <c r="D96" s="202" t="s">
        <v>137</v>
      </c>
      <c r="E96" s="39"/>
      <c r="F96" s="203" t="s">
        <v>483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73</v>
      </c>
    </row>
    <row r="97" s="10" customFormat="1">
      <c r="A97" s="10"/>
      <c r="B97" s="204"/>
      <c r="C97" s="205"/>
      <c r="D97" s="197" t="s">
        <v>161</v>
      </c>
      <c r="E97" s="206" t="s">
        <v>28</v>
      </c>
      <c r="F97" s="207" t="s">
        <v>616</v>
      </c>
      <c r="G97" s="205"/>
      <c r="H97" s="208">
        <v>3187</v>
      </c>
      <c r="I97" s="209"/>
      <c r="J97" s="205"/>
      <c r="K97" s="205"/>
      <c r="L97" s="210"/>
      <c r="M97" s="211"/>
      <c r="N97" s="212"/>
      <c r="O97" s="212"/>
      <c r="P97" s="212"/>
      <c r="Q97" s="212"/>
      <c r="R97" s="212"/>
      <c r="S97" s="212"/>
      <c r="T97" s="213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4" t="s">
        <v>161</v>
      </c>
      <c r="AU97" s="214" t="s">
        <v>73</v>
      </c>
      <c r="AV97" s="10" t="s">
        <v>82</v>
      </c>
      <c r="AW97" s="10" t="s">
        <v>35</v>
      </c>
      <c r="AX97" s="10" t="s">
        <v>80</v>
      </c>
      <c r="AY97" s="214" t="s">
        <v>133</v>
      </c>
    </row>
    <row r="98" s="2" customFormat="1" ht="16.5" customHeight="1">
      <c r="A98" s="37"/>
      <c r="B98" s="38"/>
      <c r="C98" s="184" t="s">
        <v>155</v>
      </c>
      <c r="D98" s="184" t="s">
        <v>127</v>
      </c>
      <c r="E98" s="185" t="s">
        <v>485</v>
      </c>
      <c r="F98" s="186" t="s">
        <v>486</v>
      </c>
      <c r="G98" s="187" t="s">
        <v>223</v>
      </c>
      <c r="H98" s="188">
        <v>820</v>
      </c>
      <c r="I98" s="189"/>
      <c r="J98" s="190">
        <f>ROUND(I98*H98,2)</f>
        <v>0</v>
      </c>
      <c r="K98" s="186" t="s">
        <v>131</v>
      </c>
      <c r="L98" s="43"/>
      <c r="M98" s="191" t="s">
        <v>28</v>
      </c>
      <c r="N98" s="192" t="s">
        <v>44</v>
      </c>
      <c r="O98" s="83"/>
      <c r="P98" s="193">
        <f>O98*H98</f>
        <v>0</v>
      </c>
      <c r="Q98" s="193">
        <v>2.0000000000000002E-05</v>
      </c>
      <c r="R98" s="193">
        <f>Q98*H98</f>
        <v>0.016400000000000001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132</v>
      </c>
      <c r="AT98" s="195" t="s">
        <v>127</v>
      </c>
      <c r="AU98" s="195" t="s">
        <v>73</v>
      </c>
      <c r="AY98" s="16" t="s">
        <v>133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80</v>
      </c>
      <c r="BK98" s="196">
        <f>ROUND(I98*H98,2)</f>
        <v>0</v>
      </c>
      <c r="BL98" s="16" t="s">
        <v>132</v>
      </c>
      <c r="BM98" s="195" t="s">
        <v>617</v>
      </c>
    </row>
    <row r="99" s="2" customFormat="1">
      <c r="A99" s="37"/>
      <c r="B99" s="38"/>
      <c r="C99" s="39"/>
      <c r="D99" s="197" t="s">
        <v>135</v>
      </c>
      <c r="E99" s="39"/>
      <c r="F99" s="198" t="s">
        <v>488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135</v>
      </c>
      <c r="AU99" s="16" t="s">
        <v>73</v>
      </c>
    </row>
    <row r="100" s="2" customFormat="1">
      <c r="A100" s="37"/>
      <c r="B100" s="38"/>
      <c r="C100" s="39"/>
      <c r="D100" s="202" t="s">
        <v>137</v>
      </c>
      <c r="E100" s="39"/>
      <c r="F100" s="203" t="s">
        <v>489</v>
      </c>
      <c r="G100" s="39"/>
      <c r="H100" s="39"/>
      <c r="I100" s="199"/>
      <c r="J100" s="39"/>
      <c r="K100" s="39"/>
      <c r="L100" s="43"/>
      <c r="M100" s="200"/>
      <c r="N100" s="201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137</v>
      </c>
      <c r="AU100" s="16" t="s">
        <v>73</v>
      </c>
    </row>
    <row r="101" s="12" customFormat="1">
      <c r="A101" s="12"/>
      <c r="B101" s="236"/>
      <c r="C101" s="237"/>
      <c r="D101" s="197" t="s">
        <v>161</v>
      </c>
      <c r="E101" s="238" t="s">
        <v>28</v>
      </c>
      <c r="F101" s="239" t="s">
        <v>490</v>
      </c>
      <c r="G101" s="237"/>
      <c r="H101" s="238" t="s">
        <v>28</v>
      </c>
      <c r="I101" s="240"/>
      <c r="J101" s="237"/>
      <c r="K101" s="237"/>
      <c r="L101" s="241"/>
      <c r="M101" s="242"/>
      <c r="N101" s="243"/>
      <c r="O101" s="243"/>
      <c r="P101" s="243"/>
      <c r="Q101" s="243"/>
      <c r="R101" s="243"/>
      <c r="S101" s="243"/>
      <c r="T101" s="244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45" t="s">
        <v>161</v>
      </c>
      <c r="AU101" s="245" t="s">
        <v>73</v>
      </c>
      <c r="AV101" s="12" t="s">
        <v>80</v>
      </c>
      <c r="AW101" s="12" t="s">
        <v>35</v>
      </c>
      <c r="AX101" s="12" t="s">
        <v>73</v>
      </c>
      <c r="AY101" s="245" t="s">
        <v>133</v>
      </c>
    </row>
    <row r="102" s="10" customFormat="1">
      <c r="A102" s="10"/>
      <c r="B102" s="204"/>
      <c r="C102" s="205"/>
      <c r="D102" s="197" t="s">
        <v>161</v>
      </c>
      <c r="E102" s="206" t="s">
        <v>28</v>
      </c>
      <c r="F102" s="207" t="s">
        <v>618</v>
      </c>
      <c r="G102" s="205"/>
      <c r="H102" s="208">
        <v>820</v>
      </c>
      <c r="I102" s="209"/>
      <c r="J102" s="205"/>
      <c r="K102" s="205"/>
      <c r="L102" s="210"/>
      <c r="M102" s="211"/>
      <c r="N102" s="212"/>
      <c r="O102" s="212"/>
      <c r="P102" s="212"/>
      <c r="Q102" s="212"/>
      <c r="R102" s="212"/>
      <c r="S102" s="212"/>
      <c r="T102" s="213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4" t="s">
        <v>161</v>
      </c>
      <c r="AU102" s="214" t="s">
        <v>73</v>
      </c>
      <c r="AV102" s="10" t="s">
        <v>82</v>
      </c>
      <c r="AW102" s="10" t="s">
        <v>35</v>
      </c>
      <c r="AX102" s="10" t="s">
        <v>80</v>
      </c>
      <c r="AY102" s="214" t="s">
        <v>133</v>
      </c>
    </row>
    <row r="103" s="2" customFormat="1" ht="24.15" customHeight="1">
      <c r="A103" s="37"/>
      <c r="B103" s="38"/>
      <c r="C103" s="184" t="s">
        <v>163</v>
      </c>
      <c r="D103" s="184" t="s">
        <v>127</v>
      </c>
      <c r="E103" s="185" t="s">
        <v>492</v>
      </c>
      <c r="F103" s="186" t="s">
        <v>493</v>
      </c>
      <c r="G103" s="187" t="s">
        <v>223</v>
      </c>
      <c r="H103" s="188">
        <v>5090</v>
      </c>
      <c r="I103" s="189"/>
      <c r="J103" s="190">
        <f>ROUND(I103*H103,2)</f>
        <v>0</v>
      </c>
      <c r="K103" s="186" t="s">
        <v>131</v>
      </c>
      <c r="L103" s="43"/>
      <c r="M103" s="191" t="s">
        <v>28</v>
      </c>
      <c r="N103" s="192" t="s">
        <v>44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132</v>
      </c>
      <c r="AT103" s="195" t="s">
        <v>127</v>
      </c>
      <c r="AU103" s="195" t="s">
        <v>73</v>
      </c>
      <c r="AY103" s="16" t="s">
        <v>133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80</v>
      </c>
      <c r="BK103" s="196">
        <f>ROUND(I103*H103,2)</f>
        <v>0</v>
      </c>
      <c r="BL103" s="16" t="s">
        <v>132</v>
      </c>
      <c r="BM103" s="195" t="s">
        <v>619</v>
      </c>
    </row>
    <row r="104" s="2" customFormat="1">
      <c r="A104" s="37"/>
      <c r="B104" s="38"/>
      <c r="C104" s="39"/>
      <c r="D104" s="197" t="s">
        <v>135</v>
      </c>
      <c r="E104" s="39"/>
      <c r="F104" s="198" t="s">
        <v>495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135</v>
      </c>
      <c r="AU104" s="16" t="s">
        <v>73</v>
      </c>
    </row>
    <row r="105" s="2" customFormat="1">
      <c r="A105" s="37"/>
      <c r="B105" s="38"/>
      <c r="C105" s="39"/>
      <c r="D105" s="202" t="s">
        <v>137</v>
      </c>
      <c r="E105" s="39"/>
      <c r="F105" s="203" t="s">
        <v>496</v>
      </c>
      <c r="G105" s="39"/>
      <c r="H105" s="39"/>
      <c r="I105" s="199"/>
      <c r="J105" s="39"/>
      <c r="K105" s="39"/>
      <c r="L105" s="43"/>
      <c r="M105" s="200"/>
      <c r="N105" s="201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73</v>
      </c>
    </row>
    <row r="106" s="10" customFormat="1">
      <c r="A106" s="10"/>
      <c r="B106" s="204"/>
      <c r="C106" s="205"/>
      <c r="D106" s="197" t="s">
        <v>161</v>
      </c>
      <c r="E106" s="206" t="s">
        <v>28</v>
      </c>
      <c r="F106" s="207" t="s">
        <v>620</v>
      </c>
      <c r="G106" s="205"/>
      <c r="H106" s="208">
        <v>5090</v>
      </c>
      <c r="I106" s="209"/>
      <c r="J106" s="205"/>
      <c r="K106" s="205"/>
      <c r="L106" s="210"/>
      <c r="M106" s="211"/>
      <c r="N106" s="212"/>
      <c r="O106" s="212"/>
      <c r="P106" s="212"/>
      <c r="Q106" s="212"/>
      <c r="R106" s="212"/>
      <c r="S106" s="212"/>
      <c r="T106" s="213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14" t="s">
        <v>161</v>
      </c>
      <c r="AU106" s="214" t="s">
        <v>73</v>
      </c>
      <c r="AV106" s="10" t="s">
        <v>82</v>
      </c>
      <c r="AW106" s="10" t="s">
        <v>35</v>
      </c>
      <c r="AX106" s="10" t="s">
        <v>80</v>
      </c>
      <c r="AY106" s="214" t="s">
        <v>133</v>
      </c>
    </row>
    <row r="107" s="2" customFormat="1" ht="16.5" customHeight="1">
      <c r="A107" s="37"/>
      <c r="B107" s="38"/>
      <c r="C107" s="184" t="s">
        <v>172</v>
      </c>
      <c r="D107" s="184" t="s">
        <v>127</v>
      </c>
      <c r="E107" s="185" t="s">
        <v>416</v>
      </c>
      <c r="F107" s="186" t="s">
        <v>417</v>
      </c>
      <c r="G107" s="187" t="s">
        <v>411</v>
      </c>
      <c r="H107" s="188">
        <v>336.5</v>
      </c>
      <c r="I107" s="189"/>
      <c r="J107" s="190">
        <f>ROUND(I107*H107,2)</f>
        <v>0</v>
      </c>
      <c r="K107" s="186" t="s">
        <v>131</v>
      </c>
      <c r="L107" s="43"/>
      <c r="M107" s="191" t="s">
        <v>28</v>
      </c>
      <c r="N107" s="192" t="s">
        <v>44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132</v>
      </c>
      <c r="AT107" s="195" t="s">
        <v>127</v>
      </c>
      <c r="AU107" s="195" t="s">
        <v>73</v>
      </c>
      <c r="AY107" s="16" t="s">
        <v>133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80</v>
      </c>
      <c r="BK107" s="196">
        <f>ROUND(I107*H107,2)</f>
        <v>0</v>
      </c>
      <c r="BL107" s="16" t="s">
        <v>132</v>
      </c>
      <c r="BM107" s="195" t="s">
        <v>621</v>
      </c>
    </row>
    <row r="108" s="2" customFormat="1">
      <c r="A108" s="37"/>
      <c r="B108" s="38"/>
      <c r="C108" s="39"/>
      <c r="D108" s="197" t="s">
        <v>135</v>
      </c>
      <c r="E108" s="39"/>
      <c r="F108" s="198" t="s">
        <v>419</v>
      </c>
      <c r="G108" s="39"/>
      <c r="H108" s="39"/>
      <c r="I108" s="199"/>
      <c r="J108" s="39"/>
      <c r="K108" s="39"/>
      <c r="L108" s="43"/>
      <c r="M108" s="200"/>
      <c r="N108" s="20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135</v>
      </c>
      <c r="AU108" s="16" t="s">
        <v>73</v>
      </c>
    </row>
    <row r="109" s="2" customFormat="1">
      <c r="A109" s="37"/>
      <c r="B109" s="38"/>
      <c r="C109" s="39"/>
      <c r="D109" s="202" t="s">
        <v>137</v>
      </c>
      <c r="E109" s="39"/>
      <c r="F109" s="203" t="s">
        <v>420</v>
      </c>
      <c r="G109" s="39"/>
      <c r="H109" s="39"/>
      <c r="I109" s="199"/>
      <c r="J109" s="39"/>
      <c r="K109" s="39"/>
      <c r="L109" s="43"/>
      <c r="M109" s="200"/>
      <c r="N109" s="201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73</v>
      </c>
    </row>
    <row r="110" s="10" customFormat="1">
      <c r="A110" s="10"/>
      <c r="B110" s="204"/>
      <c r="C110" s="205"/>
      <c r="D110" s="197" t="s">
        <v>161</v>
      </c>
      <c r="E110" s="206" t="s">
        <v>28</v>
      </c>
      <c r="F110" s="207" t="s">
        <v>622</v>
      </c>
      <c r="G110" s="205"/>
      <c r="H110" s="208">
        <v>336.5</v>
      </c>
      <c r="I110" s="209"/>
      <c r="J110" s="205"/>
      <c r="K110" s="205"/>
      <c r="L110" s="210"/>
      <c r="M110" s="211"/>
      <c r="N110" s="212"/>
      <c r="O110" s="212"/>
      <c r="P110" s="212"/>
      <c r="Q110" s="212"/>
      <c r="R110" s="212"/>
      <c r="S110" s="212"/>
      <c r="T110" s="213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14" t="s">
        <v>161</v>
      </c>
      <c r="AU110" s="214" t="s">
        <v>73</v>
      </c>
      <c r="AV110" s="10" t="s">
        <v>82</v>
      </c>
      <c r="AW110" s="10" t="s">
        <v>35</v>
      </c>
      <c r="AX110" s="10" t="s">
        <v>80</v>
      </c>
      <c r="AY110" s="214" t="s">
        <v>133</v>
      </c>
    </row>
    <row r="111" s="2" customFormat="1" ht="21.75" customHeight="1">
      <c r="A111" s="37"/>
      <c r="B111" s="38"/>
      <c r="C111" s="184" t="s">
        <v>177</v>
      </c>
      <c r="D111" s="184" t="s">
        <v>127</v>
      </c>
      <c r="E111" s="185" t="s">
        <v>423</v>
      </c>
      <c r="F111" s="186" t="s">
        <v>424</v>
      </c>
      <c r="G111" s="187" t="s">
        <v>411</v>
      </c>
      <c r="H111" s="188">
        <v>336.5</v>
      </c>
      <c r="I111" s="189"/>
      <c r="J111" s="190">
        <f>ROUND(I111*H111,2)</f>
        <v>0</v>
      </c>
      <c r="K111" s="186" t="s">
        <v>131</v>
      </c>
      <c r="L111" s="43"/>
      <c r="M111" s="191" t="s">
        <v>28</v>
      </c>
      <c r="N111" s="192" t="s">
        <v>44</v>
      </c>
      <c r="O111" s="83"/>
      <c r="P111" s="193">
        <f>O111*H111</f>
        <v>0</v>
      </c>
      <c r="Q111" s="193">
        <v>0</v>
      </c>
      <c r="R111" s="193">
        <f>Q111*H111</f>
        <v>0</v>
      </c>
      <c r="S111" s="193">
        <v>0</v>
      </c>
      <c r="T111" s="19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132</v>
      </c>
      <c r="AT111" s="195" t="s">
        <v>127</v>
      </c>
      <c r="AU111" s="195" t="s">
        <v>73</v>
      </c>
      <c r="AY111" s="16" t="s">
        <v>133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6" t="s">
        <v>80</v>
      </c>
      <c r="BK111" s="196">
        <f>ROUND(I111*H111,2)</f>
        <v>0</v>
      </c>
      <c r="BL111" s="16" t="s">
        <v>132</v>
      </c>
      <c r="BM111" s="195" t="s">
        <v>623</v>
      </c>
    </row>
    <row r="112" s="2" customFormat="1">
      <c r="A112" s="37"/>
      <c r="B112" s="38"/>
      <c r="C112" s="39"/>
      <c r="D112" s="197" t="s">
        <v>135</v>
      </c>
      <c r="E112" s="39"/>
      <c r="F112" s="198" t="s">
        <v>426</v>
      </c>
      <c r="G112" s="39"/>
      <c r="H112" s="39"/>
      <c r="I112" s="199"/>
      <c r="J112" s="39"/>
      <c r="K112" s="39"/>
      <c r="L112" s="43"/>
      <c r="M112" s="200"/>
      <c r="N112" s="20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135</v>
      </c>
      <c r="AU112" s="16" t="s">
        <v>73</v>
      </c>
    </row>
    <row r="113" s="2" customFormat="1">
      <c r="A113" s="37"/>
      <c r="B113" s="38"/>
      <c r="C113" s="39"/>
      <c r="D113" s="202" t="s">
        <v>137</v>
      </c>
      <c r="E113" s="39"/>
      <c r="F113" s="203" t="s">
        <v>427</v>
      </c>
      <c r="G113" s="39"/>
      <c r="H113" s="39"/>
      <c r="I113" s="199"/>
      <c r="J113" s="39"/>
      <c r="K113" s="39"/>
      <c r="L113" s="43"/>
      <c r="M113" s="200"/>
      <c r="N113" s="201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137</v>
      </c>
      <c r="AU113" s="16" t="s">
        <v>73</v>
      </c>
    </row>
    <row r="114" s="2" customFormat="1" ht="24.15" customHeight="1">
      <c r="A114" s="37"/>
      <c r="B114" s="38"/>
      <c r="C114" s="184" t="s">
        <v>184</v>
      </c>
      <c r="D114" s="184" t="s">
        <v>127</v>
      </c>
      <c r="E114" s="185" t="s">
        <v>429</v>
      </c>
      <c r="F114" s="186" t="s">
        <v>430</v>
      </c>
      <c r="G114" s="187" t="s">
        <v>411</v>
      </c>
      <c r="H114" s="188">
        <v>1009.5</v>
      </c>
      <c r="I114" s="189"/>
      <c r="J114" s="190">
        <f>ROUND(I114*H114,2)</f>
        <v>0</v>
      </c>
      <c r="K114" s="186" t="s">
        <v>131</v>
      </c>
      <c r="L114" s="43"/>
      <c r="M114" s="191" t="s">
        <v>28</v>
      </c>
      <c r="N114" s="192" t="s">
        <v>44</v>
      </c>
      <c r="O114" s="83"/>
      <c r="P114" s="193">
        <f>O114*H114</f>
        <v>0</v>
      </c>
      <c r="Q114" s="193">
        <v>0</v>
      </c>
      <c r="R114" s="193">
        <f>Q114*H114</f>
        <v>0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132</v>
      </c>
      <c r="AT114" s="195" t="s">
        <v>127</v>
      </c>
      <c r="AU114" s="195" t="s">
        <v>73</v>
      </c>
      <c r="AY114" s="16" t="s">
        <v>133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80</v>
      </c>
      <c r="BK114" s="196">
        <f>ROUND(I114*H114,2)</f>
        <v>0</v>
      </c>
      <c r="BL114" s="16" t="s">
        <v>132</v>
      </c>
      <c r="BM114" s="195" t="s">
        <v>624</v>
      </c>
    </row>
    <row r="115" s="2" customFormat="1">
      <c r="A115" s="37"/>
      <c r="B115" s="38"/>
      <c r="C115" s="39"/>
      <c r="D115" s="197" t="s">
        <v>135</v>
      </c>
      <c r="E115" s="39"/>
      <c r="F115" s="198" t="s">
        <v>432</v>
      </c>
      <c r="G115" s="39"/>
      <c r="H115" s="39"/>
      <c r="I115" s="199"/>
      <c r="J115" s="39"/>
      <c r="K115" s="39"/>
      <c r="L115" s="43"/>
      <c r="M115" s="200"/>
      <c r="N115" s="20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135</v>
      </c>
      <c r="AU115" s="16" t="s">
        <v>73</v>
      </c>
    </row>
    <row r="116" s="2" customFormat="1">
      <c r="A116" s="37"/>
      <c r="B116" s="38"/>
      <c r="C116" s="39"/>
      <c r="D116" s="202" t="s">
        <v>137</v>
      </c>
      <c r="E116" s="39"/>
      <c r="F116" s="203" t="s">
        <v>433</v>
      </c>
      <c r="G116" s="39"/>
      <c r="H116" s="39"/>
      <c r="I116" s="199"/>
      <c r="J116" s="39"/>
      <c r="K116" s="39"/>
      <c r="L116" s="43"/>
      <c r="M116" s="200"/>
      <c r="N116" s="201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137</v>
      </c>
      <c r="AU116" s="16" t="s">
        <v>73</v>
      </c>
    </row>
    <row r="117" s="10" customFormat="1">
      <c r="A117" s="10"/>
      <c r="B117" s="204"/>
      <c r="C117" s="205"/>
      <c r="D117" s="197" t="s">
        <v>161</v>
      </c>
      <c r="E117" s="206" t="s">
        <v>28</v>
      </c>
      <c r="F117" s="207" t="s">
        <v>625</v>
      </c>
      <c r="G117" s="205"/>
      <c r="H117" s="208">
        <v>1009.5</v>
      </c>
      <c r="I117" s="209"/>
      <c r="J117" s="205"/>
      <c r="K117" s="205"/>
      <c r="L117" s="210"/>
      <c r="M117" s="211"/>
      <c r="N117" s="212"/>
      <c r="O117" s="212"/>
      <c r="P117" s="212"/>
      <c r="Q117" s="212"/>
      <c r="R117" s="212"/>
      <c r="S117" s="212"/>
      <c r="T117" s="213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14" t="s">
        <v>161</v>
      </c>
      <c r="AU117" s="214" t="s">
        <v>73</v>
      </c>
      <c r="AV117" s="10" t="s">
        <v>82</v>
      </c>
      <c r="AW117" s="10" t="s">
        <v>35</v>
      </c>
      <c r="AX117" s="10" t="s">
        <v>80</v>
      </c>
      <c r="AY117" s="214" t="s">
        <v>133</v>
      </c>
    </row>
    <row r="118" s="2" customFormat="1" ht="16.5" customHeight="1">
      <c r="A118" s="37"/>
      <c r="B118" s="38"/>
      <c r="C118" s="184" t="s">
        <v>190</v>
      </c>
      <c r="D118" s="184" t="s">
        <v>127</v>
      </c>
      <c r="E118" s="185" t="s">
        <v>604</v>
      </c>
      <c r="F118" s="186" t="s">
        <v>604</v>
      </c>
      <c r="G118" s="187" t="s">
        <v>130</v>
      </c>
      <c r="H118" s="188">
        <v>535</v>
      </c>
      <c r="I118" s="189"/>
      <c r="J118" s="190">
        <f>ROUND(I118*H118,2)</f>
        <v>0</v>
      </c>
      <c r="K118" s="186" t="s">
        <v>28</v>
      </c>
      <c r="L118" s="43"/>
      <c r="M118" s="191" t="s">
        <v>28</v>
      </c>
      <c r="N118" s="192" t="s">
        <v>44</v>
      </c>
      <c r="O118" s="83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132</v>
      </c>
      <c r="AT118" s="195" t="s">
        <v>127</v>
      </c>
      <c r="AU118" s="195" t="s">
        <v>73</v>
      </c>
      <c r="AY118" s="16" t="s">
        <v>133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80</v>
      </c>
      <c r="BK118" s="196">
        <f>ROUND(I118*H118,2)</f>
        <v>0</v>
      </c>
      <c r="BL118" s="16" t="s">
        <v>132</v>
      </c>
      <c r="BM118" s="195" t="s">
        <v>626</v>
      </c>
    </row>
    <row r="119" s="2" customFormat="1">
      <c r="A119" s="37"/>
      <c r="B119" s="38"/>
      <c r="C119" s="39"/>
      <c r="D119" s="197" t="s">
        <v>135</v>
      </c>
      <c r="E119" s="39"/>
      <c r="F119" s="198" t="s">
        <v>606</v>
      </c>
      <c r="G119" s="39"/>
      <c r="H119" s="39"/>
      <c r="I119" s="199"/>
      <c r="J119" s="39"/>
      <c r="K119" s="39"/>
      <c r="L119" s="43"/>
      <c r="M119" s="200"/>
      <c r="N119" s="201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135</v>
      </c>
      <c r="AU119" s="16" t="s">
        <v>73</v>
      </c>
    </row>
    <row r="120" s="12" customFormat="1">
      <c r="A120" s="12"/>
      <c r="B120" s="236"/>
      <c r="C120" s="237"/>
      <c r="D120" s="197" t="s">
        <v>161</v>
      </c>
      <c r="E120" s="238" t="s">
        <v>28</v>
      </c>
      <c r="F120" s="239" t="s">
        <v>607</v>
      </c>
      <c r="G120" s="237"/>
      <c r="H120" s="238" t="s">
        <v>28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45" t="s">
        <v>161</v>
      </c>
      <c r="AU120" s="245" t="s">
        <v>73</v>
      </c>
      <c r="AV120" s="12" t="s">
        <v>80</v>
      </c>
      <c r="AW120" s="12" t="s">
        <v>35</v>
      </c>
      <c r="AX120" s="12" t="s">
        <v>73</v>
      </c>
      <c r="AY120" s="245" t="s">
        <v>133</v>
      </c>
    </row>
    <row r="121" s="10" customFormat="1">
      <c r="A121" s="10"/>
      <c r="B121" s="204"/>
      <c r="C121" s="205"/>
      <c r="D121" s="197" t="s">
        <v>161</v>
      </c>
      <c r="E121" s="206" t="s">
        <v>28</v>
      </c>
      <c r="F121" s="207" t="s">
        <v>608</v>
      </c>
      <c r="G121" s="205"/>
      <c r="H121" s="208">
        <v>535</v>
      </c>
      <c r="I121" s="209"/>
      <c r="J121" s="205"/>
      <c r="K121" s="205"/>
      <c r="L121" s="210"/>
      <c r="M121" s="250"/>
      <c r="N121" s="251"/>
      <c r="O121" s="251"/>
      <c r="P121" s="251"/>
      <c r="Q121" s="251"/>
      <c r="R121" s="251"/>
      <c r="S121" s="251"/>
      <c r="T121" s="252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4" t="s">
        <v>161</v>
      </c>
      <c r="AU121" s="214" t="s">
        <v>73</v>
      </c>
      <c r="AV121" s="10" t="s">
        <v>82</v>
      </c>
      <c r="AW121" s="10" t="s">
        <v>35</v>
      </c>
      <c r="AX121" s="10" t="s">
        <v>80</v>
      </c>
      <c r="AY121" s="214" t="s">
        <v>133</v>
      </c>
    </row>
    <row r="122" s="2" customFormat="1" ht="6.96" customHeight="1">
      <c r="A122" s="37"/>
      <c r="B122" s="58"/>
      <c r="C122" s="59"/>
      <c r="D122" s="59"/>
      <c r="E122" s="59"/>
      <c r="F122" s="59"/>
      <c r="G122" s="59"/>
      <c r="H122" s="59"/>
      <c r="I122" s="59"/>
      <c r="J122" s="59"/>
      <c r="K122" s="59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LiatlHoBdVYq6JsrsmF9hmtcwuxItfQEdEfeIk/wgLsXwEPu8lTLVKQ5irfAAU3v3Ebi+9CAUUTwdiAwsnF+/g==" hashValue="HK+M32aa/6TVplk95IQcff/Lxk45P29u2CQANm0xoNl2iFwNlgaNYsb5suTokRXf5aAFuS1RpK2+4+Fbrf0zmA==" algorithmName="SHA-512" password="CC3D"/>
  <autoFilter ref="C84:K1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5_01/184851256"/>
    <hyperlink ref="F92" r:id="rId2" display="https://podminky.urs.cz/item/CS_URS_2025_01/111151231"/>
    <hyperlink ref="F96" r:id="rId3" display="https://podminky.urs.cz/item/CS_URS_2025_01/185804214"/>
    <hyperlink ref="F100" r:id="rId4" display="https://podminky.urs.cz/item/CS_URS_2025_01/184911111"/>
    <hyperlink ref="F105" r:id="rId5" display="https://podminky.urs.cz/item/CS_URS_2025_01/184808211"/>
    <hyperlink ref="F109" r:id="rId6" display="https://podminky.urs.cz/item/CS_URS_2025_01/185804312"/>
    <hyperlink ref="F113" r:id="rId7" display="https://podminky.urs.cz/item/CS_URS_2025_01/185851121"/>
    <hyperlink ref="F116" r:id="rId8" display="https://podminky.urs.cz/item/CS_URS_2025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82</v>
      </c>
    </row>
    <row r="4" s="1" customFormat="1" ht="24.96" customHeight="1">
      <c r="B4" s="19"/>
      <c r="D4" s="139" t="s">
        <v>107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PD Ohaře (SO-801a SO-802 LV1)</v>
      </c>
      <c r="F7" s="141"/>
      <c r="G7" s="141"/>
      <c r="H7" s="141"/>
      <c r="L7" s="19"/>
    </row>
    <row r="8" s="1" customFormat="1" ht="12" customHeight="1">
      <c r="B8" s="19"/>
      <c r="D8" s="141" t="s">
        <v>108</v>
      </c>
      <c r="L8" s="19"/>
    </row>
    <row r="9" s="2" customFormat="1" ht="16.5" customHeight="1">
      <c r="A9" s="37"/>
      <c r="B9" s="43"/>
      <c r="C9" s="37"/>
      <c r="D9" s="37"/>
      <c r="E9" s="142" t="s">
        <v>534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465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627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28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24. 1. 2025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28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28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34</v>
      </c>
      <c r="F23" s="37"/>
      <c r="G23" s="37"/>
      <c r="H23" s="37"/>
      <c r="I23" s="141" t="s">
        <v>30</v>
      </c>
      <c r="J23" s="132" t="s">
        <v>28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36</v>
      </c>
      <c r="E25" s="37"/>
      <c r="F25" s="37"/>
      <c r="G25" s="37"/>
      <c r="H25" s="37"/>
      <c r="I25" s="141" t="s">
        <v>27</v>
      </c>
      <c r="J25" s="132" t="s">
        <v>28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30</v>
      </c>
      <c r="J26" s="132" t="s">
        <v>28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37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28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39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41</v>
      </c>
      <c r="G34" s="37"/>
      <c r="H34" s="37"/>
      <c r="I34" s="153" t="s">
        <v>40</v>
      </c>
      <c r="J34" s="153" t="s">
        <v>42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43</v>
      </c>
      <c r="E35" s="141" t="s">
        <v>44</v>
      </c>
      <c r="F35" s="155">
        <f>ROUND((SUM(BE85:BE117)),  2)</f>
        <v>0</v>
      </c>
      <c r="G35" s="37"/>
      <c r="H35" s="37"/>
      <c r="I35" s="156">
        <v>0.20999999999999999</v>
      </c>
      <c r="J35" s="155">
        <f>ROUND(((SUM(BE85:BE117))*I35),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45</v>
      </c>
      <c r="F36" s="155">
        <f>ROUND((SUM(BF85:BF117)),  2)</f>
        <v>0</v>
      </c>
      <c r="G36" s="37"/>
      <c r="H36" s="37"/>
      <c r="I36" s="156">
        <v>0.12</v>
      </c>
      <c r="J36" s="155">
        <f>ROUND(((SUM(BF85:BF117))*I36),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ROUND((SUM(BG85:BG117)),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47</v>
      </c>
      <c r="F38" s="155">
        <f>ROUND((SUM(BH85:BH117)),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48</v>
      </c>
      <c r="F39" s="155">
        <f>ROUND((SUM(BI85:BI117)),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110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PD Ohaře (SO-801a SO-802 LV1)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108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534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465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SO-8022 - 2.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k.ú. Ohaře</v>
      </c>
      <c r="G56" s="39"/>
      <c r="H56" s="39"/>
      <c r="I56" s="31" t="s">
        <v>24</v>
      </c>
      <c r="J56" s="71" t="str">
        <f>IF(J14="","",J14)</f>
        <v>24. 1. 2025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111</v>
      </c>
      <c r="D61" s="170"/>
      <c r="E61" s="170"/>
      <c r="F61" s="170"/>
      <c r="G61" s="170"/>
      <c r="H61" s="170"/>
      <c r="I61" s="170"/>
      <c r="J61" s="171" t="s">
        <v>112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71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113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114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PD Ohaře (SO-801a SO-802 LV1)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108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534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465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SO-8022 - 2.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k.ú. Ohaře</v>
      </c>
      <c r="G79" s="39"/>
      <c r="H79" s="39"/>
      <c r="I79" s="31" t="s">
        <v>24</v>
      </c>
      <c r="J79" s="71" t="str">
        <f>IF(J14="","",J14)</f>
        <v>24. 1. 2025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36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115</v>
      </c>
      <c r="D84" s="176" t="s">
        <v>58</v>
      </c>
      <c r="E84" s="176" t="s">
        <v>54</v>
      </c>
      <c r="F84" s="176" t="s">
        <v>55</v>
      </c>
      <c r="G84" s="176" t="s">
        <v>116</v>
      </c>
      <c r="H84" s="176" t="s">
        <v>117</v>
      </c>
      <c r="I84" s="176" t="s">
        <v>118</v>
      </c>
      <c r="J84" s="176" t="s">
        <v>112</v>
      </c>
      <c r="K84" s="177" t="s">
        <v>119</v>
      </c>
      <c r="L84" s="178"/>
      <c r="M84" s="91" t="s">
        <v>28</v>
      </c>
      <c r="N84" s="92" t="s">
        <v>43</v>
      </c>
      <c r="O84" s="92" t="s">
        <v>120</v>
      </c>
      <c r="P84" s="92" t="s">
        <v>121</v>
      </c>
      <c r="Q84" s="92" t="s">
        <v>122</v>
      </c>
      <c r="R84" s="92" t="s">
        <v>123</v>
      </c>
      <c r="S84" s="92" t="s">
        <v>124</v>
      </c>
      <c r="T84" s="93" t="s">
        <v>125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126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SUM(P86:P117)</f>
        <v>0</v>
      </c>
      <c r="Q85" s="95"/>
      <c r="R85" s="181">
        <f>SUM(R86:R117)</f>
        <v>0.016400000000000001</v>
      </c>
      <c r="S85" s="95"/>
      <c r="T85" s="182">
        <f>SUM(T86:T117)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72</v>
      </c>
      <c r="AU85" s="16" t="s">
        <v>113</v>
      </c>
      <c r="BK85" s="183">
        <f>SUM(BK86:BK117)</f>
        <v>0</v>
      </c>
    </row>
    <row r="86" s="2" customFormat="1" ht="24.15" customHeight="1">
      <c r="A86" s="37"/>
      <c r="B86" s="38"/>
      <c r="C86" s="184" t="s">
        <v>80</v>
      </c>
      <c r="D86" s="184" t="s">
        <v>127</v>
      </c>
      <c r="E86" s="185" t="s">
        <v>467</v>
      </c>
      <c r="F86" s="186" t="s">
        <v>468</v>
      </c>
      <c r="G86" s="187" t="s">
        <v>469</v>
      </c>
      <c r="H86" s="188">
        <v>3.8849999999999998</v>
      </c>
      <c r="I86" s="189"/>
      <c r="J86" s="190">
        <f>ROUND(I86*H86,2)</f>
        <v>0</v>
      </c>
      <c r="K86" s="186" t="s">
        <v>131</v>
      </c>
      <c r="L86" s="43"/>
      <c r="M86" s="191" t="s">
        <v>28</v>
      </c>
      <c r="N86" s="192" t="s">
        <v>44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132</v>
      </c>
      <c r="AT86" s="195" t="s">
        <v>127</v>
      </c>
      <c r="AU86" s="195" t="s">
        <v>73</v>
      </c>
      <c r="AY86" s="16" t="s">
        <v>133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80</v>
      </c>
      <c r="BK86" s="196">
        <f>ROUND(I86*H86,2)</f>
        <v>0</v>
      </c>
      <c r="BL86" s="16" t="s">
        <v>132</v>
      </c>
      <c r="BM86" s="195" t="s">
        <v>628</v>
      </c>
    </row>
    <row r="87" s="2" customFormat="1">
      <c r="A87" s="37"/>
      <c r="B87" s="38"/>
      <c r="C87" s="39"/>
      <c r="D87" s="197" t="s">
        <v>135</v>
      </c>
      <c r="E87" s="39"/>
      <c r="F87" s="198" t="s">
        <v>471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135</v>
      </c>
      <c r="AU87" s="16" t="s">
        <v>73</v>
      </c>
    </row>
    <row r="88" s="2" customFormat="1">
      <c r="A88" s="37"/>
      <c r="B88" s="38"/>
      <c r="C88" s="39"/>
      <c r="D88" s="202" t="s">
        <v>137</v>
      </c>
      <c r="E88" s="39"/>
      <c r="F88" s="203" t="s">
        <v>472</v>
      </c>
      <c r="G88" s="39"/>
      <c r="H88" s="39"/>
      <c r="I88" s="199"/>
      <c r="J88" s="39"/>
      <c r="K88" s="39"/>
      <c r="L88" s="43"/>
      <c r="M88" s="200"/>
      <c r="N88" s="201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137</v>
      </c>
      <c r="AU88" s="16" t="s">
        <v>73</v>
      </c>
    </row>
    <row r="89" s="10" customFormat="1">
      <c r="A89" s="10"/>
      <c r="B89" s="204"/>
      <c r="C89" s="205"/>
      <c r="D89" s="197" t="s">
        <v>161</v>
      </c>
      <c r="E89" s="206" t="s">
        <v>28</v>
      </c>
      <c r="F89" s="207" t="s">
        <v>629</v>
      </c>
      <c r="G89" s="205"/>
      <c r="H89" s="208">
        <v>3.8849999999999998</v>
      </c>
      <c r="I89" s="209"/>
      <c r="J89" s="205"/>
      <c r="K89" s="205"/>
      <c r="L89" s="210"/>
      <c r="M89" s="211"/>
      <c r="N89" s="212"/>
      <c r="O89" s="212"/>
      <c r="P89" s="212"/>
      <c r="Q89" s="212"/>
      <c r="R89" s="212"/>
      <c r="S89" s="212"/>
      <c r="T89" s="213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4" t="s">
        <v>161</v>
      </c>
      <c r="AU89" s="214" t="s">
        <v>73</v>
      </c>
      <c r="AV89" s="10" t="s">
        <v>82</v>
      </c>
      <c r="AW89" s="10" t="s">
        <v>35</v>
      </c>
      <c r="AX89" s="10" t="s">
        <v>80</v>
      </c>
      <c r="AY89" s="214" t="s">
        <v>133</v>
      </c>
    </row>
    <row r="90" s="2" customFormat="1" ht="24.15" customHeight="1">
      <c r="A90" s="37"/>
      <c r="B90" s="38"/>
      <c r="C90" s="184" t="s">
        <v>82</v>
      </c>
      <c r="D90" s="184" t="s">
        <v>127</v>
      </c>
      <c r="E90" s="185" t="s">
        <v>185</v>
      </c>
      <c r="F90" s="186" t="s">
        <v>186</v>
      </c>
      <c r="G90" s="187" t="s">
        <v>130</v>
      </c>
      <c r="H90" s="188">
        <v>12184</v>
      </c>
      <c r="I90" s="189"/>
      <c r="J90" s="190">
        <f>ROUND(I90*H90,2)</f>
        <v>0</v>
      </c>
      <c r="K90" s="186" t="s">
        <v>131</v>
      </c>
      <c r="L90" s="43"/>
      <c r="M90" s="191" t="s">
        <v>28</v>
      </c>
      <c r="N90" s="192" t="s">
        <v>44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132</v>
      </c>
      <c r="AT90" s="195" t="s">
        <v>127</v>
      </c>
      <c r="AU90" s="195" t="s">
        <v>73</v>
      </c>
      <c r="AY90" s="16" t="s">
        <v>133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80</v>
      </c>
      <c r="BK90" s="196">
        <f>ROUND(I90*H90,2)</f>
        <v>0</v>
      </c>
      <c r="BL90" s="16" t="s">
        <v>132</v>
      </c>
      <c r="BM90" s="195" t="s">
        <v>630</v>
      </c>
    </row>
    <row r="91" s="2" customFormat="1">
      <c r="A91" s="37"/>
      <c r="B91" s="38"/>
      <c r="C91" s="39"/>
      <c r="D91" s="197" t="s">
        <v>135</v>
      </c>
      <c r="E91" s="39"/>
      <c r="F91" s="198" t="s">
        <v>188</v>
      </c>
      <c r="G91" s="39"/>
      <c r="H91" s="39"/>
      <c r="I91" s="199"/>
      <c r="J91" s="39"/>
      <c r="K91" s="39"/>
      <c r="L91" s="43"/>
      <c r="M91" s="200"/>
      <c r="N91" s="20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135</v>
      </c>
      <c r="AU91" s="16" t="s">
        <v>73</v>
      </c>
    </row>
    <row r="92" s="2" customFormat="1">
      <c r="A92" s="37"/>
      <c r="B92" s="38"/>
      <c r="C92" s="39"/>
      <c r="D92" s="202" t="s">
        <v>137</v>
      </c>
      <c r="E92" s="39"/>
      <c r="F92" s="203" t="s">
        <v>189</v>
      </c>
      <c r="G92" s="39"/>
      <c r="H92" s="39"/>
      <c r="I92" s="199"/>
      <c r="J92" s="39"/>
      <c r="K92" s="39"/>
      <c r="L92" s="43"/>
      <c r="M92" s="200"/>
      <c r="N92" s="20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73</v>
      </c>
    </row>
    <row r="93" s="10" customFormat="1">
      <c r="A93" s="10"/>
      <c r="B93" s="204"/>
      <c r="C93" s="205"/>
      <c r="D93" s="197" t="s">
        <v>161</v>
      </c>
      <c r="E93" s="206" t="s">
        <v>28</v>
      </c>
      <c r="F93" s="207" t="s">
        <v>631</v>
      </c>
      <c r="G93" s="205"/>
      <c r="H93" s="208">
        <v>12184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4" t="s">
        <v>161</v>
      </c>
      <c r="AU93" s="214" t="s">
        <v>73</v>
      </c>
      <c r="AV93" s="10" t="s">
        <v>82</v>
      </c>
      <c r="AW93" s="10" t="s">
        <v>35</v>
      </c>
      <c r="AX93" s="10" t="s">
        <v>80</v>
      </c>
      <c r="AY93" s="214" t="s">
        <v>133</v>
      </c>
    </row>
    <row r="94" s="2" customFormat="1" ht="16.5" customHeight="1">
      <c r="A94" s="37"/>
      <c r="B94" s="38"/>
      <c r="C94" s="184" t="s">
        <v>144</v>
      </c>
      <c r="D94" s="184" t="s">
        <v>127</v>
      </c>
      <c r="E94" s="185" t="s">
        <v>485</v>
      </c>
      <c r="F94" s="186" t="s">
        <v>486</v>
      </c>
      <c r="G94" s="187" t="s">
        <v>223</v>
      </c>
      <c r="H94" s="188">
        <v>820</v>
      </c>
      <c r="I94" s="189"/>
      <c r="J94" s="190">
        <f>ROUND(I94*H94,2)</f>
        <v>0</v>
      </c>
      <c r="K94" s="186" t="s">
        <v>131</v>
      </c>
      <c r="L94" s="43"/>
      <c r="M94" s="191" t="s">
        <v>28</v>
      </c>
      <c r="N94" s="192" t="s">
        <v>44</v>
      </c>
      <c r="O94" s="83"/>
      <c r="P94" s="193">
        <f>O94*H94</f>
        <v>0</v>
      </c>
      <c r="Q94" s="193">
        <v>2.0000000000000002E-05</v>
      </c>
      <c r="R94" s="193">
        <f>Q94*H94</f>
        <v>0.016400000000000001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132</v>
      </c>
      <c r="AT94" s="195" t="s">
        <v>127</v>
      </c>
      <c r="AU94" s="195" t="s">
        <v>73</v>
      </c>
      <c r="AY94" s="16" t="s">
        <v>133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80</v>
      </c>
      <c r="BK94" s="196">
        <f>ROUND(I94*H94,2)</f>
        <v>0</v>
      </c>
      <c r="BL94" s="16" t="s">
        <v>132</v>
      </c>
      <c r="BM94" s="195" t="s">
        <v>632</v>
      </c>
    </row>
    <row r="95" s="2" customFormat="1">
      <c r="A95" s="37"/>
      <c r="B95" s="38"/>
      <c r="C95" s="39"/>
      <c r="D95" s="197" t="s">
        <v>135</v>
      </c>
      <c r="E95" s="39"/>
      <c r="F95" s="198" t="s">
        <v>488</v>
      </c>
      <c r="G95" s="39"/>
      <c r="H95" s="39"/>
      <c r="I95" s="199"/>
      <c r="J95" s="39"/>
      <c r="K95" s="39"/>
      <c r="L95" s="43"/>
      <c r="M95" s="200"/>
      <c r="N95" s="20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135</v>
      </c>
      <c r="AU95" s="16" t="s">
        <v>73</v>
      </c>
    </row>
    <row r="96" s="2" customFormat="1">
      <c r="A96" s="37"/>
      <c r="B96" s="38"/>
      <c r="C96" s="39"/>
      <c r="D96" s="202" t="s">
        <v>137</v>
      </c>
      <c r="E96" s="39"/>
      <c r="F96" s="203" t="s">
        <v>489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73</v>
      </c>
    </row>
    <row r="97" s="12" customFormat="1">
      <c r="A97" s="12"/>
      <c r="B97" s="236"/>
      <c r="C97" s="237"/>
      <c r="D97" s="197" t="s">
        <v>161</v>
      </c>
      <c r="E97" s="238" t="s">
        <v>28</v>
      </c>
      <c r="F97" s="239" t="s">
        <v>490</v>
      </c>
      <c r="G97" s="237"/>
      <c r="H97" s="238" t="s">
        <v>28</v>
      </c>
      <c r="I97" s="240"/>
      <c r="J97" s="237"/>
      <c r="K97" s="237"/>
      <c r="L97" s="241"/>
      <c r="M97" s="242"/>
      <c r="N97" s="243"/>
      <c r="O97" s="243"/>
      <c r="P97" s="243"/>
      <c r="Q97" s="243"/>
      <c r="R97" s="243"/>
      <c r="S97" s="243"/>
      <c r="T97" s="244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45" t="s">
        <v>161</v>
      </c>
      <c r="AU97" s="245" t="s">
        <v>73</v>
      </c>
      <c r="AV97" s="12" t="s">
        <v>80</v>
      </c>
      <c r="AW97" s="12" t="s">
        <v>35</v>
      </c>
      <c r="AX97" s="12" t="s">
        <v>73</v>
      </c>
      <c r="AY97" s="245" t="s">
        <v>133</v>
      </c>
    </row>
    <row r="98" s="10" customFormat="1">
      <c r="A98" s="10"/>
      <c r="B98" s="204"/>
      <c r="C98" s="205"/>
      <c r="D98" s="197" t="s">
        <v>161</v>
      </c>
      <c r="E98" s="206" t="s">
        <v>28</v>
      </c>
      <c r="F98" s="207" t="s">
        <v>618</v>
      </c>
      <c r="G98" s="205"/>
      <c r="H98" s="208">
        <v>820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4" t="s">
        <v>161</v>
      </c>
      <c r="AU98" s="214" t="s">
        <v>73</v>
      </c>
      <c r="AV98" s="10" t="s">
        <v>82</v>
      </c>
      <c r="AW98" s="10" t="s">
        <v>35</v>
      </c>
      <c r="AX98" s="10" t="s">
        <v>80</v>
      </c>
      <c r="AY98" s="214" t="s">
        <v>133</v>
      </c>
    </row>
    <row r="99" s="2" customFormat="1" ht="24.15" customHeight="1">
      <c r="A99" s="37"/>
      <c r="B99" s="38"/>
      <c r="C99" s="184" t="s">
        <v>132</v>
      </c>
      <c r="D99" s="184" t="s">
        <v>127</v>
      </c>
      <c r="E99" s="185" t="s">
        <v>492</v>
      </c>
      <c r="F99" s="186" t="s">
        <v>493</v>
      </c>
      <c r="G99" s="187" t="s">
        <v>223</v>
      </c>
      <c r="H99" s="188">
        <v>5090</v>
      </c>
      <c r="I99" s="189"/>
      <c r="J99" s="190">
        <f>ROUND(I99*H99,2)</f>
        <v>0</v>
      </c>
      <c r="K99" s="186" t="s">
        <v>131</v>
      </c>
      <c r="L99" s="43"/>
      <c r="M99" s="191" t="s">
        <v>28</v>
      </c>
      <c r="N99" s="192" t="s">
        <v>44</v>
      </c>
      <c r="O99" s="83"/>
      <c r="P99" s="193">
        <f>O99*H99</f>
        <v>0</v>
      </c>
      <c r="Q99" s="193">
        <v>0</v>
      </c>
      <c r="R99" s="193">
        <f>Q99*H99</f>
        <v>0</v>
      </c>
      <c r="S99" s="193">
        <v>0</v>
      </c>
      <c r="T99" s="19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132</v>
      </c>
      <c r="AT99" s="195" t="s">
        <v>127</v>
      </c>
      <c r="AU99" s="195" t="s">
        <v>73</v>
      </c>
      <c r="AY99" s="16" t="s">
        <v>133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6" t="s">
        <v>80</v>
      </c>
      <c r="BK99" s="196">
        <f>ROUND(I99*H99,2)</f>
        <v>0</v>
      </c>
      <c r="BL99" s="16" t="s">
        <v>132</v>
      </c>
      <c r="BM99" s="195" t="s">
        <v>633</v>
      </c>
    </row>
    <row r="100" s="2" customFormat="1">
      <c r="A100" s="37"/>
      <c r="B100" s="38"/>
      <c r="C100" s="39"/>
      <c r="D100" s="197" t="s">
        <v>135</v>
      </c>
      <c r="E100" s="39"/>
      <c r="F100" s="198" t="s">
        <v>495</v>
      </c>
      <c r="G100" s="39"/>
      <c r="H100" s="39"/>
      <c r="I100" s="199"/>
      <c r="J100" s="39"/>
      <c r="K100" s="39"/>
      <c r="L100" s="43"/>
      <c r="M100" s="200"/>
      <c r="N100" s="201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135</v>
      </c>
      <c r="AU100" s="16" t="s">
        <v>73</v>
      </c>
    </row>
    <row r="101" s="2" customFormat="1">
      <c r="A101" s="37"/>
      <c r="B101" s="38"/>
      <c r="C101" s="39"/>
      <c r="D101" s="202" t="s">
        <v>137</v>
      </c>
      <c r="E101" s="39"/>
      <c r="F101" s="203" t="s">
        <v>496</v>
      </c>
      <c r="G101" s="39"/>
      <c r="H101" s="39"/>
      <c r="I101" s="199"/>
      <c r="J101" s="39"/>
      <c r="K101" s="39"/>
      <c r="L101" s="43"/>
      <c r="M101" s="200"/>
      <c r="N101" s="20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73</v>
      </c>
    </row>
    <row r="102" s="10" customFormat="1">
      <c r="A102" s="10"/>
      <c r="B102" s="204"/>
      <c r="C102" s="205"/>
      <c r="D102" s="197" t="s">
        <v>161</v>
      </c>
      <c r="E102" s="206" t="s">
        <v>28</v>
      </c>
      <c r="F102" s="207" t="s">
        <v>620</v>
      </c>
      <c r="G102" s="205"/>
      <c r="H102" s="208">
        <v>5090</v>
      </c>
      <c r="I102" s="209"/>
      <c r="J102" s="205"/>
      <c r="K102" s="205"/>
      <c r="L102" s="210"/>
      <c r="M102" s="211"/>
      <c r="N102" s="212"/>
      <c r="O102" s="212"/>
      <c r="P102" s="212"/>
      <c r="Q102" s="212"/>
      <c r="R102" s="212"/>
      <c r="S102" s="212"/>
      <c r="T102" s="213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4" t="s">
        <v>161</v>
      </c>
      <c r="AU102" s="214" t="s">
        <v>73</v>
      </c>
      <c r="AV102" s="10" t="s">
        <v>82</v>
      </c>
      <c r="AW102" s="10" t="s">
        <v>35</v>
      </c>
      <c r="AX102" s="10" t="s">
        <v>80</v>
      </c>
      <c r="AY102" s="214" t="s">
        <v>133</v>
      </c>
    </row>
    <row r="103" s="2" customFormat="1" ht="16.5" customHeight="1">
      <c r="A103" s="37"/>
      <c r="B103" s="38"/>
      <c r="C103" s="184" t="s">
        <v>155</v>
      </c>
      <c r="D103" s="184" t="s">
        <v>127</v>
      </c>
      <c r="E103" s="185" t="s">
        <v>416</v>
      </c>
      <c r="F103" s="186" t="s">
        <v>417</v>
      </c>
      <c r="G103" s="187" t="s">
        <v>411</v>
      </c>
      <c r="H103" s="188">
        <v>201.90000000000001</v>
      </c>
      <c r="I103" s="189"/>
      <c r="J103" s="190">
        <f>ROUND(I103*H103,2)</f>
        <v>0</v>
      </c>
      <c r="K103" s="186" t="s">
        <v>131</v>
      </c>
      <c r="L103" s="43"/>
      <c r="M103" s="191" t="s">
        <v>28</v>
      </c>
      <c r="N103" s="192" t="s">
        <v>44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132</v>
      </c>
      <c r="AT103" s="195" t="s">
        <v>127</v>
      </c>
      <c r="AU103" s="195" t="s">
        <v>73</v>
      </c>
      <c r="AY103" s="16" t="s">
        <v>133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80</v>
      </c>
      <c r="BK103" s="196">
        <f>ROUND(I103*H103,2)</f>
        <v>0</v>
      </c>
      <c r="BL103" s="16" t="s">
        <v>132</v>
      </c>
      <c r="BM103" s="195" t="s">
        <v>634</v>
      </c>
    </row>
    <row r="104" s="2" customFormat="1">
      <c r="A104" s="37"/>
      <c r="B104" s="38"/>
      <c r="C104" s="39"/>
      <c r="D104" s="197" t="s">
        <v>135</v>
      </c>
      <c r="E104" s="39"/>
      <c r="F104" s="198" t="s">
        <v>419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135</v>
      </c>
      <c r="AU104" s="16" t="s">
        <v>73</v>
      </c>
    </row>
    <row r="105" s="2" customFormat="1">
      <c r="A105" s="37"/>
      <c r="B105" s="38"/>
      <c r="C105" s="39"/>
      <c r="D105" s="202" t="s">
        <v>137</v>
      </c>
      <c r="E105" s="39"/>
      <c r="F105" s="203" t="s">
        <v>420</v>
      </c>
      <c r="G105" s="39"/>
      <c r="H105" s="39"/>
      <c r="I105" s="199"/>
      <c r="J105" s="39"/>
      <c r="K105" s="39"/>
      <c r="L105" s="43"/>
      <c r="M105" s="200"/>
      <c r="N105" s="201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73</v>
      </c>
    </row>
    <row r="106" s="10" customFormat="1">
      <c r="A106" s="10"/>
      <c r="B106" s="204"/>
      <c r="C106" s="205"/>
      <c r="D106" s="197" t="s">
        <v>161</v>
      </c>
      <c r="E106" s="206" t="s">
        <v>28</v>
      </c>
      <c r="F106" s="207" t="s">
        <v>635</v>
      </c>
      <c r="G106" s="205"/>
      <c r="H106" s="208">
        <v>201.90000000000001</v>
      </c>
      <c r="I106" s="209"/>
      <c r="J106" s="205"/>
      <c r="K106" s="205"/>
      <c r="L106" s="210"/>
      <c r="M106" s="211"/>
      <c r="N106" s="212"/>
      <c r="O106" s="212"/>
      <c r="P106" s="212"/>
      <c r="Q106" s="212"/>
      <c r="R106" s="212"/>
      <c r="S106" s="212"/>
      <c r="T106" s="213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14" t="s">
        <v>161</v>
      </c>
      <c r="AU106" s="214" t="s">
        <v>73</v>
      </c>
      <c r="AV106" s="10" t="s">
        <v>82</v>
      </c>
      <c r="AW106" s="10" t="s">
        <v>35</v>
      </c>
      <c r="AX106" s="10" t="s">
        <v>80</v>
      </c>
      <c r="AY106" s="214" t="s">
        <v>133</v>
      </c>
    </row>
    <row r="107" s="2" customFormat="1" ht="21.75" customHeight="1">
      <c r="A107" s="37"/>
      <c r="B107" s="38"/>
      <c r="C107" s="184" t="s">
        <v>163</v>
      </c>
      <c r="D107" s="184" t="s">
        <v>127</v>
      </c>
      <c r="E107" s="185" t="s">
        <v>423</v>
      </c>
      <c r="F107" s="186" t="s">
        <v>424</v>
      </c>
      <c r="G107" s="187" t="s">
        <v>411</v>
      </c>
      <c r="H107" s="188">
        <v>201.90000000000001</v>
      </c>
      <c r="I107" s="189"/>
      <c r="J107" s="190">
        <f>ROUND(I107*H107,2)</f>
        <v>0</v>
      </c>
      <c r="K107" s="186" t="s">
        <v>131</v>
      </c>
      <c r="L107" s="43"/>
      <c r="M107" s="191" t="s">
        <v>28</v>
      </c>
      <c r="N107" s="192" t="s">
        <v>44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132</v>
      </c>
      <c r="AT107" s="195" t="s">
        <v>127</v>
      </c>
      <c r="AU107" s="195" t="s">
        <v>73</v>
      </c>
      <c r="AY107" s="16" t="s">
        <v>133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80</v>
      </c>
      <c r="BK107" s="196">
        <f>ROUND(I107*H107,2)</f>
        <v>0</v>
      </c>
      <c r="BL107" s="16" t="s">
        <v>132</v>
      </c>
      <c r="BM107" s="195" t="s">
        <v>636</v>
      </c>
    </row>
    <row r="108" s="2" customFormat="1">
      <c r="A108" s="37"/>
      <c r="B108" s="38"/>
      <c r="C108" s="39"/>
      <c r="D108" s="197" t="s">
        <v>135</v>
      </c>
      <c r="E108" s="39"/>
      <c r="F108" s="198" t="s">
        <v>426</v>
      </c>
      <c r="G108" s="39"/>
      <c r="H108" s="39"/>
      <c r="I108" s="199"/>
      <c r="J108" s="39"/>
      <c r="K108" s="39"/>
      <c r="L108" s="43"/>
      <c r="M108" s="200"/>
      <c r="N108" s="20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135</v>
      </c>
      <c r="AU108" s="16" t="s">
        <v>73</v>
      </c>
    </row>
    <row r="109" s="2" customFormat="1">
      <c r="A109" s="37"/>
      <c r="B109" s="38"/>
      <c r="C109" s="39"/>
      <c r="D109" s="202" t="s">
        <v>137</v>
      </c>
      <c r="E109" s="39"/>
      <c r="F109" s="203" t="s">
        <v>427</v>
      </c>
      <c r="G109" s="39"/>
      <c r="H109" s="39"/>
      <c r="I109" s="199"/>
      <c r="J109" s="39"/>
      <c r="K109" s="39"/>
      <c r="L109" s="43"/>
      <c r="M109" s="200"/>
      <c r="N109" s="201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73</v>
      </c>
    </row>
    <row r="110" s="2" customFormat="1" ht="24.15" customHeight="1">
      <c r="A110" s="37"/>
      <c r="B110" s="38"/>
      <c r="C110" s="184" t="s">
        <v>172</v>
      </c>
      <c r="D110" s="184" t="s">
        <v>127</v>
      </c>
      <c r="E110" s="185" t="s">
        <v>429</v>
      </c>
      <c r="F110" s="186" t="s">
        <v>430</v>
      </c>
      <c r="G110" s="187" t="s">
        <v>411</v>
      </c>
      <c r="H110" s="188">
        <v>605.70000000000005</v>
      </c>
      <c r="I110" s="189"/>
      <c r="J110" s="190">
        <f>ROUND(I110*H110,2)</f>
        <v>0</v>
      </c>
      <c r="K110" s="186" t="s">
        <v>131</v>
      </c>
      <c r="L110" s="43"/>
      <c r="M110" s="191" t="s">
        <v>28</v>
      </c>
      <c r="N110" s="192" t="s">
        <v>44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132</v>
      </c>
      <c r="AT110" s="195" t="s">
        <v>127</v>
      </c>
      <c r="AU110" s="195" t="s">
        <v>73</v>
      </c>
      <c r="AY110" s="16" t="s">
        <v>133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80</v>
      </c>
      <c r="BK110" s="196">
        <f>ROUND(I110*H110,2)</f>
        <v>0</v>
      </c>
      <c r="BL110" s="16" t="s">
        <v>132</v>
      </c>
      <c r="BM110" s="195" t="s">
        <v>637</v>
      </c>
    </row>
    <row r="111" s="2" customFormat="1">
      <c r="A111" s="37"/>
      <c r="B111" s="38"/>
      <c r="C111" s="39"/>
      <c r="D111" s="197" t="s">
        <v>135</v>
      </c>
      <c r="E111" s="39"/>
      <c r="F111" s="198" t="s">
        <v>432</v>
      </c>
      <c r="G111" s="39"/>
      <c r="H111" s="39"/>
      <c r="I111" s="199"/>
      <c r="J111" s="39"/>
      <c r="K111" s="39"/>
      <c r="L111" s="43"/>
      <c r="M111" s="200"/>
      <c r="N111" s="201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135</v>
      </c>
      <c r="AU111" s="16" t="s">
        <v>73</v>
      </c>
    </row>
    <row r="112" s="2" customFormat="1">
      <c r="A112" s="37"/>
      <c r="B112" s="38"/>
      <c r="C112" s="39"/>
      <c r="D112" s="202" t="s">
        <v>137</v>
      </c>
      <c r="E112" s="39"/>
      <c r="F112" s="203" t="s">
        <v>433</v>
      </c>
      <c r="G112" s="39"/>
      <c r="H112" s="39"/>
      <c r="I112" s="199"/>
      <c r="J112" s="39"/>
      <c r="K112" s="39"/>
      <c r="L112" s="43"/>
      <c r="M112" s="200"/>
      <c r="N112" s="20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73</v>
      </c>
    </row>
    <row r="113" s="10" customFormat="1">
      <c r="A113" s="10"/>
      <c r="B113" s="204"/>
      <c r="C113" s="205"/>
      <c r="D113" s="197" t="s">
        <v>161</v>
      </c>
      <c r="E113" s="206" t="s">
        <v>28</v>
      </c>
      <c r="F113" s="207" t="s">
        <v>638</v>
      </c>
      <c r="G113" s="205"/>
      <c r="H113" s="208">
        <v>605.70000000000005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4" t="s">
        <v>161</v>
      </c>
      <c r="AU113" s="214" t="s">
        <v>73</v>
      </c>
      <c r="AV113" s="10" t="s">
        <v>82</v>
      </c>
      <c r="AW113" s="10" t="s">
        <v>35</v>
      </c>
      <c r="AX113" s="10" t="s">
        <v>80</v>
      </c>
      <c r="AY113" s="214" t="s">
        <v>133</v>
      </c>
    </row>
    <row r="114" s="2" customFormat="1" ht="16.5" customHeight="1">
      <c r="A114" s="37"/>
      <c r="B114" s="38"/>
      <c r="C114" s="184" t="s">
        <v>177</v>
      </c>
      <c r="D114" s="184" t="s">
        <v>127</v>
      </c>
      <c r="E114" s="185" t="s">
        <v>604</v>
      </c>
      <c r="F114" s="186" t="s">
        <v>604</v>
      </c>
      <c r="G114" s="187" t="s">
        <v>130</v>
      </c>
      <c r="H114" s="188">
        <v>535</v>
      </c>
      <c r="I114" s="189"/>
      <c r="J114" s="190">
        <f>ROUND(I114*H114,2)</f>
        <v>0</v>
      </c>
      <c r="K114" s="186" t="s">
        <v>28</v>
      </c>
      <c r="L114" s="43"/>
      <c r="M114" s="191" t="s">
        <v>28</v>
      </c>
      <c r="N114" s="192" t="s">
        <v>44</v>
      </c>
      <c r="O114" s="83"/>
      <c r="P114" s="193">
        <f>O114*H114</f>
        <v>0</v>
      </c>
      <c r="Q114" s="193">
        <v>0</v>
      </c>
      <c r="R114" s="193">
        <f>Q114*H114</f>
        <v>0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132</v>
      </c>
      <c r="AT114" s="195" t="s">
        <v>127</v>
      </c>
      <c r="AU114" s="195" t="s">
        <v>73</v>
      </c>
      <c r="AY114" s="16" t="s">
        <v>133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80</v>
      </c>
      <c r="BK114" s="196">
        <f>ROUND(I114*H114,2)</f>
        <v>0</v>
      </c>
      <c r="BL114" s="16" t="s">
        <v>132</v>
      </c>
      <c r="BM114" s="195" t="s">
        <v>639</v>
      </c>
    </row>
    <row r="115" s="2" customFormat="1">
      <c r="A115" s="37"/>
      <c r="B115" s="38"/>
      <c r="C115" s="39"/>
      <c r="D115" s="197" t="s">
        <v>135</v>
      </c>
      <c r="E115" s="39"/>
      <c r="F115" s="198" t="s">
        <v>606</v>
      </c>
      <c r="G115" s="39"/>
      <c r="H115" s="39"/>
      <c r="I115" s="199"/>
      <c r="J115" s="39"/>
      <c r="K115" s="39"/>
      <c r="L115" s="43"/>
      <c r="M115" s="200"/>
      <c r="N115" s="20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135</v>
      </c>
      <c r="AU115" s="16" t="s">
        <v>73</v>
      </c>
    </row>
    <row r="116" s="12" customFormat="1">
      <c r="A116" s="12"/>
      <c r="B116" s="236"/>
      <c r="C116" s="237"/>
      <c r="D116" s="197" t="s">
        <v>161</v>
      </c>
      <c r="E116" s="238" t="s">
        <v>28</v>
      </c>
      <c r="F116" s="239" t="s">
        <v>607</v>
      </c>
      <c r="G116" s="237"/>
      <c r="H116" s="238" t="s">
        <v>28</v>
      </c>
      <c r="I116" s="240"/>
      <c r="J116" s="237"/>
      <c r="K116" s="237"/>
      <c r="L116" s="241"/>
      <c r="M116" s="242"/>
      <c r="N116" s="243"/>
      <c r="O116" s="243"/>
      <c r="P116" s="243"/>
      <c r="Q116" s="243"/>
      <c r="R116" s="243"/>
      <c r="S116" s="243"/>
      <c r="T116" s="244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45" t="s">
        <v>161</v>
      </c>
      <c r="AU116" s="245" t="s">
        <v>73</v>
      </c>
      <c r="AV116" s="12" t="s">
        <v>80</v>
      </c>
      <c r="AW116" s="12" t="s">
        <v>35</v>
      </c>
      <c r="AX116" s="12" t="s">
        <v>73</v>
      </c>
      <c r="AY116" s="245" t="s">
        <v>133</v>
      </c>
    </row>
    <row r="117" s="10" customFormat="1">
      <c r="A117" s="10"/>
      <c r="B117" s="204"/>
      <c r="C117" s="205"/>
      <c r="D117" s="197" t="s">
        <v>161</v>
      </c>
      <c r="E117" s="206" t="s">
        <v>28</v>
      </c>
      <c r="F117" s="207" t="s">
        <v>608</v>
      </c>
      <c r="G117" s="205"/>
      <c r="H117" s="208">
        <v>535</v>
      </c>
      <c r="I117" s="209"/>
      <c r="J117" s="205"/>
      <c r="K117" s="205"/>
      <c r="L117" s="210"/>
      <c r="M117" s="250"/>
      <c r="N117" s="251"/>
      <c r="O117" s="251"/>
      <c r="P117" s="251"/>
      <c r="Q117" s="251"/>
      <c r="R117" s="251"/>
      <c r="S117" s="251"/>
      <c r="T117" s="252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14" t="s">
        <v>161</v>
      </c>
      <c r="AU117" s="214" t="s">
        <v>73</v>
      </c>
      <c r="AV117" s="10" t="s">
        <v>82</v>
      </c>
      <c r="AW117" s="10" t="s">
        <v>35</v>
      </c>
      <c r="AX117" s="10" t="s">
        <v>80</v>
      </c>
      <c r="AY117" s="214" t="s">
        <v>133</v>
      </c>
    </row>
    <row r="118" s="2" customFormat="1" ht="6.96" customHeight="1">
      <c r="A118" s="37"/>
      <c r="B118" s="58"/>
      <c r="C118" s="59"/>
      <c r="D118" s="59"/>
      <c r="E118" s="59"/>
      <c r="F118" s="59"/>
      <c r="G118" s="59"/>
      <c r="H118" s="59"/>
      <c r="I118" s="59"/>
      <c r="J118" s="59"/>
      <c r="K118" s="59"/>
      <c r="L118" s="43"/>
      <c r="M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</sheetData>
  <sheetProtection sheet="1" autoFilter="0" formatColumns="0" formatRows="0" objects="1" scenarios="1" spinCount="100000" saltValue="eGom7v4BqUhxaGhttOEkT4C5Rq+t19ZzMce3mOmN1Nm/ZOxK26nFpiknaUbC1vofM+c2pFhWKV+mK6L5m+gJVg==" hashValue="QsTIueO31hch1l5wJNDAS6eWWYxLUatv9R2hZOnAejlQQVTZ+Wj++GurYctgH73W+T6VlQte7RQ1HYl/abDDMg==" algorithmName="SHA-512" password="CC3D"/>
  <autoFilter ref="C84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5_01/184851256"/>
    <hyperlink ref="F92" r:id="rId2" display="https://podminky.urs.cz/item/CS_URS_2025_01/111151231"/>
    <hyperlink ref="F96" r:id="rId3" display="https://podminky.urs.cz/item/CS_URS_2025_01/184911111"/>
    <hyperlink ref="F101" r:id="rId4" display="https://podminky.urs.cz/item/CS_URS_2025_01/184808211"/>
    <hyperlink ref="F105" r:id="rId5" display="https://podminky.urs.cz/item/CS_URS_2025_01/185804312"/>
    <hyperlink ref="F109" r:id="rId6" display="https://podminky.urs.cz/item/CS_URS_2025_01/185851121"/>
    <hyperlink ref="F112" r:id="rId7" display="https://podminky.urs.cz/item/CS_URS_2025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82</v>
      </c>
    </row>
    <row r="4" s="1" customFormat="1" ht="24.96" customHeight="1">
      <c r="B4" s="19"/>
      <c r="D4" s="139" t="s">
        <v>107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PD Ohaře (SO-801a SO-802 LV1)</v>
      </c>
      <c r="F7" s="141"/>
      <c r="G7" s="141"/>
      <c r="H7" s="141"/>
      <c r="L7" s="19"/>
    </row>
    <row r="8" s="1" customFormat="1" ht="12" customHeight="1">
      <c r="B8" s="19"/>
      <c r="D8" s="141" t="s">
        <v>108</v>
      </c>
      <c r="L8" s="19"/>
    </row>
    <row r="9" s="2" customFormat="1" ht="16.5" customHeight="1">
      <c r="A9" s="37"/>
      <c r="B9" s="43"/>
      <c r="C9" s="37"/>
      <c r="D9" s="37"/>
      <c r="E9" s="142" t="s">
        <v>534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465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640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28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24. 1. 2025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28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28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34</v>
      </c>
      <c r="F23" s="37"/>
      <c r="G23" s="37"/>
      <c r="H23" s="37"/>
      <c r="I23" s="141" t="s">
        <v>30</v>
      </c>
      <c r="J23" s="132" t="s">
        <v>28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36</v>
      </c>
      <c r="E25" s="37"/>
      <c r="F25" s="37"/>
      <c r="G25" s="37"/>
      <c r="H25" s="37"/>
      <c r="I25" s="141" t="s">
        <v>27</v>
      </c>
      <c r="J25" s="132" t="s">
        <v>28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30</v>
      </c>
      <c r="J26" s="132" t="s">
        <v>28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37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28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39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41</v>
      </c>
      <c r="G34" s="37"/>
      <c r="H34" s="37"/>
      <c r="I34" s="153" t="s">
        <v>40</v>
      </c>
      <c r="J34" s="153" t="s">
        <v>42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43</v>
      </c>
      <c r="E35" s="141" t="s">
        <v>44</v>
      </c>
      <c r="F35" s="155">
        <f>ROUND((SUM(BE85:BE136)),  2)</f>
        <v>0</v>
      </c>
      <c r="G35" s="37"/>
      <c r="H35" s="37"/>
      <c r="I35" s="156">
        <v>0.20999999999999999</v>
      </c>
      <c r="J35" s="155">
        <f>ROUND(((SUM(BE85:BE136))*I35),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45</v>
      </c>
      <c r="F36" s="155">
        <f>ROUND((SUM(BF85:BF136)),  2)</f>
        <v>0</v>
      </c>
      <c r="G36" s="37"/>
      <c r="H36" s="37"/>
      <c r="I36" s="156">
        <v>0.12</v>
      </c>
      <c r="J36" s="155">
        <f>ROUND(((SUM(BF85:BF136))*I36),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ROUND((SUM(BG85:BG136)),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47</v>
      </c>
      <c r="F38" s="155">
        <f>ROUND((SUM(BH85:BH136)),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48</v>
      </c>
      <c r="F39" s="155">
        <f>ROUND((SUM(BI85:BI136)),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110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PD Ohaře (SO-801a SO-802 LV1)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108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534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465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SO-8023 - 3.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k.ú. Ohaře</v>
      </c>
      <c r="G56" s="39"/>
      <c r="H56" s="39"/>
      <c r="I56" s="31" t="s">
        <v>24</v>
      </c>
      <c r="J56" s="71" t="str">
        <f>IF(J14="","",J14)</f>
        <v>24. 1. 2025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111</v>
      </c>
      <c r="D61" s="170"/>
      <c r="E61" s="170"/>
      <c r="F61" s="170"/>
      <c r="G61" s="170"/>
      <c r="H61" s="170"/>
      <c r="I61" s="170"/>
      <c r="J61" s="171" t="s">
        <v>112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71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113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114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PD Ohaře (SO-801a SO-802 LV1)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108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534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465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SO-8023 - 3.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k.ú. Ohaře</v>
      </c>
      <c r="G79" s="39"/>
      <c r="H79" s="39"/>
      <c r="I79" s="31" t="s">
        <v>24</v>
      </c>
      <c r="J79" s="71" t="str">
        <f>IF(J14="","",J14)</f>
        <v>24. 1. 2025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36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115</v>
      </c>
      <c r="D84" s="176" t="s">
        <v>58</v>
      </c>
      <c r="E84" s="176" t="s">
        <v>54</v>
      </c>
      <c r="F84" s="176" t="s">
        <v>55</v>
      </c>
      <c r="G84" s="176" t="s">
        <v>116</v>
      </c>
      <c r="H84" s="176" t="s">
        <v>117</v>
      </c>
      <c r="I84" s="176" t="s">
        <v>118</v>
      </c>
      <c r="J84" s="176" t="s">
        <v>112</v>
      </c>
      <c r="K84" s="177" t="s">
        <v>119</v>
      </c>
      <c r="L84" s="178"/>
      <c r="M84" s="91" t="s">
        <v>28</v>
      </c>
      <c r="N84" s="92" t="s">
        <v>43</v>
      </c>
      <c r="O84" s="92" t="s">
        <v>120</v>
      </c>
      <c r="P84" s="92" t="s">
        <v>121</v>
      </c>
      <c r="Q84" s="92" t="s">
        <v>122</v>
      </c>
      <c r="R84" s="92" t="s">
        <v>123</v>
      </c>
      <c r="S84" s="92" t="s">
        <v>124</v>
      </c>
      <c r="T84" s="93" t="s">
        <v>125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126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SUM(P86:P136)</f>
        <v>0</v>
      </c>
      <c r="Q85" s="95"/>
      <c r="R85" s="181">
        <f>SUM(R86:R136)</f>
        <v>0.016400000000000001</v>
      </c>
      <c r="S85" s="95"/>
      <c r="T85" s="182">
        <f>SUM(T86:T136)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72</v>
      </c>
      <c r="AU85" s="16" t="s">
        <v>113</v>
      </c>
      <c r="BK85" s="183">
        <f>SUM(BK86:BK136)</f>
        <v>0</v>
      </c>
    </row>
    <row r="86" s="2" customFormat="1" ht="24.15" customHeight="1">
      <c r="A86" s="37"/>
      <c r="B86" s="38"/>
      <c r="C86" s="184" t="s">
        <v>80</v>
      </c>
      <c r="D86" s="184" t="s">
        <v>127</v>
      </c>
      <c r="E86" s="185" t="s">
        <v>467</v>
      </c>
      <c r="F86" s="186" t="s">
        <v>468</v>
      </c>
      <c r="G86" s="187" t="s">
        <v>469</v>
      </c>
      <c r="H86" s="188">
        <v>3.8849999999999998</v>
      </c>
      <c r="I86" s="189"/>
      <c r="J86" s="190">
        <f>ROUND(I86*H86,2)</f>
        <v>0</v>
      </c>
      <c r="K86" s="186" t="s">
        <v>131</v>
      </c>
      <c r="L86" s="43"/>
      <c r="M86" s="191" t="s">
        <v>28</v>
      </c>
      <c r="N86" s="192" t="s">
        <v>44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132</v>
      </c>
      <c r="AT86" s="195" t="s">
        <v>127</v>
      </c>
      <c r="AU86" s="195" t="s">
        <v>73</v>
      </c>
      <c r="AY86" s="16" t="s">
        <v>133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80</v>
      </c>
      <c r="BK86" s="196">
        <f>ROUND(I86*H86,2)</f>
        <v>0</v>
      </c>
      <c r="BL86" s="16" t="s">
        <v>132</v>
      </c>
      <c r="BM86" s="195" t="s">
        <v>641</v>
      </c>
    </row>
    <row r="87" s="2" customFormat="1">
      <c r="A87" s="37"/>
      <c r="B87" s="38"/>
      <c r="C87" s="39"/>
      <c r="D87" s="197" t="s">
        <v>135</v>
      </c>
      <c r="E87" s="39"/>
      <c r="F87" s="198" t="s">
        <v>471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135</v>
      </c>
      <c r="AU87" s="16" t="s">
        <v>73</v>
      </c>
    </row>
    <row r="88" s="2" customFormat="1">
      <c r="A88" s="37"/>
      <c r="B88" s="38"/>
      <c r="C88" s="39"/>
      <c r="D88" s="202" t="s">
        <v>137</v>
      </c>
      <c r="E88" s="39"/>
      <c r="F88" s="203" t="s">
        <v>472</v>
      </c>
      <c r="G88" s="39"/>
      <c r="H88" s="39"/>
      <c r="I88" s="199"/>
      <c r="J88" s="39"/>
      <c r="K88" s="39"/>
      <c r="L88" s="43"/>
      <c r="M88" s="200"/>
      <c r="N88" s="201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137</v>
      </c>
      <c r="AU88" s="16" t="s">
        <v>73</v>
      </c>
    </row>
    <row r="89" s="10" customFormat="1">
      <c r="A89" s="10"/>
      <c r="B89" s="204"/>
      <c r="C89" s="205"/>
      <c r="D89" s="197" t="s">
        <v>161</v>
      </c>
      <c r="E89" s="206" t="s">
        <v>28</v>
      </c>
      <c r="F89" s="207" t="s">
        <v>629</v>
      </c>
      <c r="G89" s="205"/>
      <c r="H89" s="208">
        <v>3.8849999999999998</v>
      </c>
      <c r="I89" s="209"/>
      <c r="J89" s="205"/>
      <c r="K89" s="205"/>
      <c r="L89" s="210"/>
      <c r="M89" s="211"/>
      <c r="N89" s="212"/>
      <c r="O89" s="212"/>
      <c r="P89" s="212"/>
      <c r="Q89" s="212"/>
      <c r="R89" s="212"/>
      <c r="S89" s="212"/>
      <c r="T89" s="213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4" t="s">
        <v>161</v>
      </c>
      <c r="AU89" s="214" t="s">
        <v>73</v>
      </c>
      <c r="AV89" s="10" t="s">
        <v>82</v>
      </c>
      <c r="AW89" s="10" t="s">
        <v>35</v>
      </c>
      <c r="AX89" s="10" t="s">
        <v>80</v>
      </c>
      <c r="AY89" s="214" t="s">
        <v>133</v>
      </c>
    </row>
    <row r="90" s="2" customFormat="1" ht="24.15" customHeight="1">
      <c r="A90" s="37"/>
      <c r="B90" s="38"/>
      <c r="C90" s="184" t="s">
        <v>82</v>
      </c>
      <c r="D90" s="184" t="s">
        <v>127</v>
      </c>
      <c r="E90" s="185" t="s">
        <v>185</v>
      </c>
      <c r="F90" s="186" t="s">
        <v>186</v>
      </c>
      <c r="G90" s="187" t="s">
        <v>130</v>
      </c>
      <c r="H90" s="188">
        <v>12184</v>
      </c>
      <c r="I90" s="189"/>
      <c r="J90" s="190">
        <f>ROUND(I90*H90,2)</f>
        <v>0</v>
      </c>
      <c r="K90" s="186" t="s">
        <v>131</v>
      </c>
      <c r="L90" s="43"/>
      <c r="M90" s="191" t="s">
        <v>28</v>
      </c>
      <c r="N90" s="192" t="s">
        <v>44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132</v>
      </c>
      <c r="AT90" s="195" t="s">
        <v>127</v>
      </c>
      <c r="AU90" s="195" t="s">
        <v>73</v>
      </c>
      <c r="AY90" s="16" t="s">
        <v>133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80</v>
      </c>
      <c r="BK90" s="196">
        <f>ROUND(I90*H90,2)</f>
        <v>0</v>
      </c>
      <c r="BL90" s="16" t="s">
        <v>132</v>
      </c>
      <c r="BM90" s="195" t="s">
        <v>642</v>
      </c>
    </row>
    <row r="91" s="2" customFormat="1">
      <c r="A91" s="37"/>
      <c r="B91" s="38"/>
      <c r="C91" s="39"/>
      <c r="D91" s="197" t="s">
        <v>135</v>
      </c>
      <c r="E91" s="39"/>
      <c r="F91" s="198" t="s">
        <v>188</v>
      </c>
      <c r="G91" s="39"/>
      <c r="H91" s="39"/>
      <c r="I91" s="199"/>
      <c r="J91" s="39"/>
      <c r="K91" s="39"/>
      <c r="L91" s="43"/>
      <c r="M91" s="200"/>
      <c r="N91" s="20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135</v>
      </c>
      <c r="AU91" s="16" t="s">
        <v>73</v>
      </c>
    </row>
    <row r="92" s="2" customFormat="1">
      <c r="A92" s="37"/>
      <c r="B92" s="38"/>
      <c r="C92" s="39"/>
      <c r="D92" s="202" t="s">
        <v>137</v>
      </c>
      <c r="E92" s="39"/>
      <c r="F92" s="203" t="s">
        <v>189</v>
      </c>
      <c r="G92" s="39"/>
      <c r="H92" s="39"/>
      <c r="I92" s="199"/>
      <c r="J92" s="39"/>
      <c r="K92" s="39"/>
      <c r="L92" s="43"/>
      <c r="M92" s="200"/>
      <c r="N92" s="20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73</v>
      </c>
    </row>
    <row r="93" s="10" customFormat="1">
      <c r="A93" s="10"/>
      <c r="B93" s="204"/>
      <c r="C93" s="205"/>
      <c r="D93" s="197" t="s">
        <v>161</v>
      </c>
      <c r="E93" s="206" t="s">
        <v>28</v>
      </c>
      <c r="F93" s="207" t="s">
        <v>631</v>
      </c>
      <c r="G93" s="205"/>
      <c r="H93" s="208">
        <v>12184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4" t="s">
        <v>161</v>
      </c>
      <c r="AU93" s="214" t="s">
        <v>73</v>
      </c>
      <c r="AV93" s="10" t="s">
        <v>82</v>
      </c>
      <c r="AW93" s="10" t="s">
        <v>35</v>
      </c>
      <c r="AX93" s="10" t="s">
        <v>80</v>
      </c>
      <c r="AY93" s="214" t="s">
        <v>133</v>
      </c>
    </row>
    <row r="94" s="2" customFormat="1" ht="16.5" customHeight="1">
      <c r="A94" s="37"/>
      <c r="B94" s="38"/>
      <c r="C94" s="184" t="s">
        <v>144</v>
      </c>
      <c r="D94" s="184" t="s">
        <v>127</v>
      </c>
      <c r="E94" s="185" t="s">
        <v>485</v>
      </c>
      <c r="F94" s="186" t="s">
        <v>486</v>
      </c>
      <c r="G94" s="187" t="s">
        <v>223</v>
      </c>
      <c r="H94" s="188">
        <v>820</v>
      </c>
      <c r="I94" s="189"/>
      <c r="J94" s="190">
        <f>ROUND(I94*H94,2)</f>
        <v>0</v>
      </c>
      <c r="K94" s="186" t="s">
        <v>131</v>
      </c>
      <c r="L94" s="43"/>
      <c r="M94" s="191" t="s">
        <v>28</v>
      </c>
      <c r="N94" s="192" t="s">
        <v>44</v>
      </c>
      <c r="O94" s="83"/>
      <c r="P94" s="193">
        <f>O94*H94</f>
        <v>0</v>
      </c>
      <c r="Q94" s="193">
        <v>2.0000000000000002E-05</v>
      </c>
      <c r="R94" s="193">
        <f>Q94*H94</f>
        <v>0.016400000000000001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132</v>
      </c>
      <c r="AT94" s="195" t="s">
        <v>127</v>
      </c>
      <c r="AU94" s="195" t="s">
        <v>73</v>
      </c>
      <c r="AY94" s="16" t="s">
        <v>133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80</v>
      </c>
      <c r="BK94" s="196">
        <f>ROUND(I94*H94,2)</f>
        <v>0</v>
      </c>
      <c r="BL94" s="16" t="s">
        <v>132</v>
      </c>
      <c r="BM94" s="195" t="s">
        <v>643</v>
      </c>
    </row>
    <row r="95" s="2" customFormat="1">
      <c r="A95" s="37"/>
      <c r="B95" s="38"/>
      <c r="C95" s="39"/>
      <c r="D95" s="197" t="s">
        <v>135</v>
      </c>
      <c r="E95" s="39"/>
      <c r="F95" s="198" t="s">
        <v>488</v>
      </c>
      <c r="G95" s="39"/>
      <c r="H95" s="39"/>
      <c r="I95" s="199"/>
      <c r="J95" s="39"/>
      <c r="K95" s="39"/>
      <c r="L95" s="43"/>
      <c r="M95" s="200"/>
      <c r="N95" s="20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135</v>
      </c>
      <c r="AU95" s="16" t="s">
        <v>73</v>
      </c>
    </row>
    <row r="96" s="2" customFormat="1">
      <c r="A96" s="37"/>
      <c r="B96" s="38"/>
      <c r="C96" s="39"/>
      <c r="D96" s="202" t="s">
        <v>137</v>
      </c>
      <c r="E96" s="39"/>
      <c r="F96" s="203" t="s">
        <v>489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73</v>
      </c>
    </row>
    <row r="97" s="12" customFormat="1">
      <c r="A97" s="12"/>
      <c r="B97" s="236"/>
      <c r="C97" s="237"/>
      <c r="D97" s="197" t="s">
        <v>161</v>
      </c>
      <c r="E97" s="238" t="s">
        <v>28</v>
      </c>
      <c r="F97" s="239" t="s">
        <v>490</v>
      </c>
      <c r="G97" s="237"/>
      <c r="H97" s="238" t="s">
        <v>28</v>
      </c>
      <c r="I97" s="240"/>
      <c r="J97" s="237"/>
      <c r="K97" s="237"/>
      <c r="L97" s="241"/>
      <c r="M97" s="242"/>
      <c r="N97" s="243"/>
      <c r="O97" s="243"/>
      <c r="P97" s="243"/>
      <c r="Q97" s="243"/>
      <c r="R97" s="243"/>
      <c r="S97" s="243"/>
      <c r="T97" s="244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45" t="s">
        <v>161</v>
      </c>
      <c r="AU97" s="245" t="s">
        <v>73</v>
      </c>
      <c r="AV97" s="12" t="s">
        <v>80</v>
      </c>
      <c r="AW97" s="12" t="s">
        <v>35</v>
      </c>
      <c r="AX97" s="12" t="s">
        <v>73</v>
      </c>
      <c r="AY97" s="245" t="s">
        <v>133</v>
      </c>
    </row>
    <row r="98" s="10" customFormat="1">
      <c r="A98" s="10"/>
      <c r="B98" s="204"/>
      <c r="C98" s="205"/>
      <c r="D98" s="197" t="s">
        <v>161</v>
      </c>
      <c r="E98" s="206" t="s">
        <v>28</v>
      </c>
      <c r="F98" s="207" t="s">
        <v>618</v>
      </c>
      <c r="G98" s="205"/>
      <c r="H98" s="208">
        <v>820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4" t="s">
        <v>161</v>
      </c>
      <c r="AU98" s="214" t="s">
        <v>73</v>
      </c>
      <c r="AV98" s="10" t="s">
        <v>82</v>
      </c>
      <c r="AW98" s="10" t="s">
        <v>35</v>
      </c>
      <c r="AX98" s="10" t="s">
        <v>80</v>
      </c>
      <c r="AY98" s="214" t="s">
        <v>133</v>
      </c>
    </row>
    <row r="99" s="2" customFormat="1" ht="24.15" customHeight="1">
      <c r="A99" s="37"/>
      <c r="B99" s="38"/>
      <c r="C99" s="184" t="s">
        <v>132</v>
      </c>
      <c r="D99" s="184" t="s">
        <v>127</v>
      </c>
      <c r="E99" s="185" t="s">
        <v>492</v>
      </c>
      <c r="F99" s="186" t="s">
        <v>493</v>
      </c>
      <c r="G99" s="187" t="s">
        <v>223</v>
      </c>
      <c r="H99" s="188">
        <v>5090</v>
      </c>
      <c r="I99" s="189"/>
      <c r="J99" s="190">
        <f>ROUND(I99*H99,2)</f>
        <v>0</v>
      </c>
      <c r="K99" s="186" t="s">
        <v>131</v>
      </c>
      <c r="L99" s="43"/>
      <c r="M99" s="191" t="s">
        <v>28</v>
      </c>
      <c r="N99" s="192" t="s">
        <v>44</v>
      </c>
      <c r="O99" s="83"/>
      <c r="P99" s="193">
        <f>O99*H99</f>
        <v>0</v>
      </c>
      <c r="Q99" s="193">
        <v>0</v>
      </c>
      <c r="R99" s="193">
        <f>Q99*H99</f>
        <v>0</v>
      </c>
      <c r="S99" s="193">
        <v>0</v>
      </c>
      <c r="T99" s="19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132</v>
      </c>
      <c r="AT99" s="195" t="s">
        <v>127</v>
      </c>
      <c r="AU99" s="195" t="s">
        <v>73</v>
      </c>
      <c r="AY99" s="16" t="s">
        <v>133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6" t="s">
        <v>80</v>
      </c>
      <c r="BK99" s="196">
        <f>ROUND(I99*H99,2)</f>
        <v>0</v>
      </c>
      <c r="BL99" s="16" t="s">
        <v>132</v>
      </c>
      <c r="BM99" s="195" t="s">
        <v>644</v>
      </c>
    </row>
    <row r="100" s="2" customFormat="1">
      <c r="A100" s="37"/>
      <c r="B100" s="38"/>
      <c r="C100" s="39"/>
      <c r="D100" s="197" t="s">
        <v>135</v>
      </c>
      <c r="E100" s="39"/>
      <c r="F100" s="198" t="s">
        <v>495</v>
      </c>
      <c r="G100" s="39"/>
      <c r="H100" s="39"/>
      <c r="I100" s="199"/>
      <c r="J100" s="39"/>
      <c r="K100" s="39"/>
      <c r="L100" s="43"/>
      <c r="M100" s="200"/>
      <c r="N100" s="201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135</v>
      </c>
      <c r="AU100" s="16" t="s">
        <v>73</v>
      </c>
    </row>
    <row r="101" s="2" customFormat="1">
      <c r="A101" s="37"/>
      <c r="B101" s="38"/>
      <c r="C101" s="39"/>
      <c r="D101" s="202" t="s">
        <v>137</v>
      </c>
      <c r="E101" s="39"/>
      <c r="F101" s="203" t="s">
        <v>496</v>
      </c>
      <c r="G101" s="39"/>
      <c r="H101" s="39"/>
      <c r="I101" s="199"/>
      <c r="J101" s="39"/>
      <c r="K101" s="39"/>
      <c r="L101" s="43"/>
      <c r="M101" s="200"/>
      <c r="N101" s="20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73</v>
      </c>
    </row>
    <row r="102" s="10" customFormat="1">
      <c r="A102" s="10"/>
      <c r="B102" s="204"/>
      <c r="C102" s="205"/>
      <c r="D102" s="197" t="s">
        <v>161</v>
      </c>
      <c r="E102" s="206" t="s">
        <v>28</v>
      </c>
      <c r="F102" s="207" t="s">
        <v>620</v>
      </c>
      <c r="G102" s="205"/>
      <c r="H102" s="208">
        <v>5090</v>
      </c>
      <c r="I102" s="209"/>
      <c r="J102" s="205"/>
      <c r="K102" s="205"/>
      <c r="L102" s="210"/>
      <c r="M102" s="211"/>
      <c r="N102" s="212"/>
      <c r="O102" s="212"/>
      <c r="P102" s="212"/>
      <c r="Q102" s="212"/>
      <c r="R102" s="212"/>
      <c r="S102" s="212"/>
      <c r="T102" s="213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4" t="s">
        <v>161</v>
      </c>
      <c r="AU102" s="214" t="s">
        <v>73</v>
      </c>
      <c r="AV102" s="10" t="s">
        <v>82</v>
      </c>
      <c r="AW102" s="10" t="s">
        <v>35</v>
      </c>
      <c r="AX102" s="10" t="s">
        <v>80</v>
      </c>
      <c r="AY102" s="214" t="s">
        <v>133</v>
      </c>
    </row>
    <row r="103" s="2" customFormat="1" ht="16.5" customHeight="1">
      <c r="A103" s="37"/>
      <c r="B103" s="38"/>
      <c r="C103" s="184" t="s">
        <v>155</v>
      </c>
      <c r="D103" s="184" t="s">
        <v>127</v>
      </c>
      <c r="E103" s="185" t="s">
        <v>416</v>
      </c>
      <c r="F103" s="186" t="s">
        <v>417</v>
      </c>
      <c r="G103" s="187" t="s">
        <v>411</v>
      </c>
      <c r="H103" s="188">
        <v>67.299999999999997</v>
      </c>
      <c r="I103" s="189"/>
      <c r="J103" s="190">
        <f>ROUND(I103*H103,2)</f>
        <v>0</v>
      </c>
      <c r="K103" s="186" t="s">
        <v>131</v>
      </c>
      <c r="L103" s="43"/>
      <c r="M103" s="191" t="s">
        <v>28</v>
      </c>
      <c r="N103" s="192" t="s">
        <v>44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132</v>
      </c>
      <c r="AT103" s="195" t="s">
        <v>127</v>
      </c>
      <c r="AU103" s="195" t="s">
        <v>73</v>
      </c>
      <c r="AY103" s="16" t="s">
        <v>133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80</v>
      </c>
      <c r="BK103" s="196">
        <f>ROUND(I103*H103,2)</f>
        <v>0</v>
      </c>
      <c r="BL103" s="16" t="s">
        <v>132</v>
      </c>
      <c r="BM103" s="195" t="s">
        <v>645</v>
      </c>
    </row>
    <row r="104" s="2" customFormat="1">
      <c r="A104" s="37"/>
      <c r="B104" s="38"/>
      <c r="C104" s="39"/>
      <c r="D104" s="197" t="s">
        <v>135</v>
      </c>
      <c r="E104" s="39"/>
      <c r="F104" s="198" t="s">
        <v>419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135</v>
      </c>
      <c r="AU104" s="16" t="s">
        <v>73</v>
      </c>
    </row>
    <row r="105" s="2" customFormat="1">
      <c r="A105" s="37"/>
      <c r="B105" s="38"/>
      <c r="C105" s="39"/>
      <c r="D105" s="202" t="s">
        <v>137</v>
      </c>
      <c r="E105" s="39"/>
      <c r="F105" s="203" t="s">
        <v>420</v>
      </c>
      <c r="G105" s="39"/>
      <c r="H105" s="39"/>
      <c r="I105" s="199"/>
      <c r="J105" s="39"/>
      <c r="K105" s="39"/>
      <c r="L105" s="43"/>
      <c r="M105" s="200"/>
      <c r="N105" s="201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73</v>
      </c>
    </row>
    <row r="106" s="10" customFormat="1">
      <c r="A106" s="10"/>
      <c r="B106" s="204"/>
      <c r="C106" s="205"/>
      <c r="D106" s="197" t="s">
        <v>161</v>
      </c>
      <c r="E106" s="206" t="s">
        <v>28</v>
      </c>
      <c r="F106" s="207" t="s">
        <v>594</v>
      </c>
      <c r="G106" s="205"/>
      <c r="H106" s="208">
        <v>67.299999999999997</v>
      </c>
      <c r="I106" s="209"/>
      <c r="J106" s="205"/>
      <c r="K106" s="205"/>
      <c r="L106" s="210"/>
      <c r="M106" s="211"/>
      <c r="N106" s="212"/>
      <c r="O106" s="212"/>
      <c r="P106" s="212"/>
      <c r="Q106" s="212"/>
      <c r="R106" s="212"/>
      <c r="S106" s="212"/>
      <c r="T106" s="213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14" t="s">
        <v>161</v>
      </c>
      <c r="AU106" s="214" t="s">
        <v>73</v>
      </c>
      <c r="AV106" s="10" t="s">
        <v>82</v>
      </c>
      <c r="AW106" s="10" t="s">
        <v>35</v>
      </c>
      <c r="AX106" s="10" t="s">
        <v>80</v>
      </c>
      <c r="AY106" s="214" t="s">
        <v>133</v>
      </c>
    </row>
    <row r="107" s="2" customFormat="1" ht="21.75" customHeight="1">
      <c r="A107" s="37"/>
      <c r="B107" s="38"/>
      <c r="C107" s="184" t="s">
        <v>163</v>
      </c>
      <c r="D107" s="184" t="s">
        <v>127</v>
      </c>
      <c r="E107" s="185" t="s">
        <v>423</v>
      </c>
      <c r="F107" s="186" t="s">
        <v>424</v>
      </c>
      <c r="G107" s="187" t="s">
        <v>411</v>
      </c>
      <c r="H107" s="188">
        <v>67.299999999999997</v>
      </c>
      <c r="I107" s="189"/>
      <c r="J107" s="190">
        <f>ROUND(I107*H107,2)</f>
        <v>0</v>
      </c>
      <c r="K107" s="186" t="s">
        <v>131</v>
      </c>
      <c r="L107" s="43"/>
      <c r="M107" s="191" t="s">
        <v>28</v>
      </c>
      <c r="N107" s="192" t="s">
        <v>44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132</v>
      </c>
      <c r="AT107" s="195" t="s">
        <v>127</v>
      </c>
      <c r="AU107" s="195" t="s">
        <v>73</v>
      </c>
      <c r="AY107" s="16" t="s">
        <v>133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80</v>
      </c>
      <c r="BK107" s="196">
        <f>ROUND(I107*H107,2)</f>
        <v>0</v>
      </c>
      <c r="BL107" s="16" t="s">
        <v>132</v>
      </c>
      <c r="BM107" s="195" t="s">
        <v>646</v>
      </c>
    </row>
    <row r="108" s="2" customFormat="1">
      <c r="A108" s="37"/>
      <c r="B108" s="38"/>
      <c r="C108" s="39"/>
      <c r="D108" s="197" t="s">
        <v>135</v>
      </c>
      <c r="E108" s="39"/>
      <c r="F108" s="198" t="s">
        <v>426</v>
      </c>
      <c r="G108" s="39"/>
      <c r="H108" s="39"/>
      <c r="I108" s="199"/>
      <c r="J108" s="39"/>
      <c r="K108" s="39"/>
      <c r="L108" s="43"/>
      <c r="M108" s="200"/>
      <c r="N108" s="20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135</v>
      </c>
      <c r="AU108" s="16" t="s">
        <v>73</v>
      </c>
    </row>
    <row r="109" s="2" customFormat="1">
      <c r="A109" s="37"/>
      <c r="B109" s="38"/>
      <c r="C109" s="39"/>
      <c r="D109" s="202" t="s">
        <v>137</v>
      </c>
      <c r="E109" s="39"/>
      <c r="F109" s="203" t="s">
        <v>427</v>
      </c>
      <c r="G109" s="39"/>
      <c r="H109" s="39"/>
      <c r="I109" s="199"/>
      <c r="J109" s="39"/>
      <c r="K109" s="39"/>
      <c r="L109" s="43"/>
      <c r="M109" s="200"/>
      <c r="N109" s="201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73</v>
      </c>
    </row>
    <row r="110" s="2" customFormat="1" ht="24.15" customHeight="1">
      <c r="A110" s="37"/>
      <c r="B110" s="38"/>
      <c r="C110" s="184" t="s">
        <v>172</v>
      </c>
      <c r="D110" s="184" t="s">
        <v>127</v>
      </c>
      <c r="E110" s="185" t="s">
        <v>429</v>
      </c>
      <c r="F110" s="186" t="s">
        <v>430</v>
      </c>
      <c r="G110" s="187" t="s">
        <v>411</v>
      </c>
      <c r="H110" s="188">
        <v>201.90000000000001</v>
      </c>
      <c r="I110" s="189"/>
      <c r="J110" s="190">
        <f>ROUND(I110*H110,2)</f>
        <v>0</v>
      </c>
      <c r="K110" s="186" t="s">
        <v>131</v>
      </c>
      <c r="L110" s="43"/>
      <c r="M110" s="191" t="s">
        <v>28</v>
      </c>
      <c r="N110" s="192" t="s">
        <v>44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132</v>
      </c>
      <c r="AT110" s="195" t="s">
        <v>127</v>
      </c>
      <c r="AU110" s="195" t="s">
        <v>73</v>
      </c>
      <c r="AY110" s="16" t="s">
        <v>133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80</v>
      </c>
      <c r="BK110" s="196">
        <f>ROUND(I110*H110,2)</f>
        <v>0</v>
      </c>
      <c r="BL110" s="16" t="s">
        <v>132</v>
      </c>
      <c r="BM110" s="195" t="s">
        <v>647</v>
      </c>
    </row>
    <row r="111" s="2" customFormat="1">
      <c r="A111" s="37"/>
      <c r="B111" s="38"/>
      <c r="C111" s="39"/>
      <c r="D111" s="197" t="s">
        <v>135</v>
      </c>
      <c r="E111" s="39"/>
      <c r="F111" s="198" t="s">
        <v>432</v>
      </c>
      <c r="G111" s="39"/>
      <c r="H111" s="39"/>
      <c r="I111" s="199"/>
      <c r="J111" s="39"/>
      <c r="K111" s="39"/>
      <c r="L111" s="43"/>
      <c r="M111" s="200"/>
      <c r="N111" s="201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135</v>
      </c>
      <c r="AU111" s="16" t="s">
        <v>73</v>
      </c>
    </row>
    <row r="112" s="2" customFormat="1">
      <c r="A112" s="37"/>
      <c r="B112" s="38"/>
      <c r="C112" s="39"/>
      <c r="D112" s="202" t="s">
        <v>137</v>
      </c>
      <c r="E112" s="39"/>
      <c r="F112" s="203" t="s">
        <v>433</v>
      </c>
      <c r="G112" s="39"/>
      <c r="H112" s="39"/>
      <c r="I112" s="199"/>
      <c r="J112" s="39"/>
      <c r="K112" s="39"/>
      <c r="L112" s="43"/>
      <c r="M112" s="200"/>
      <c r="N112" s="20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73</v>
      </c>
    </row>
    <row r="113" s="10" customFormat="1">
      <c r="A113" s="10"/>
      <c r="B113" s="204"/>
      <c r="C113" s="205"/>
      <c r="D113" s="197" t="s">
        <v>161</v>
      </c>
      <c r="E113" s="206" t="s">
        <v>28</v>
      </c>
      <c r="F113" s="207" t="s">
        <v>597</v>
      </c>
      <c r="G113" s="205"/>
      <c r="H113" s="208">
        <v>201.90000000000001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4" t="s">
        <v>161</v>
      </c>
      <c r="AU113" s="214" t="s">
        <v>73</v>
      </c>
      <c r="AV113" s="10" t="s">
        <v>82</v>
      </c>
      <c r="AW113" s="10" t="s">
        <v>35</v>
      </c>
      <c r="AX113" s="10" t="s">
        <v>80</v>
      </c>
      <c r="AY113" s="214" t="s">
        <v>133</v>
      </c>
    </row>
    <row r="114" s="2" customFormat="1" ht="21.75" customHeight="1">
      <c r="A114" s="37"/>
      <c r="B114" s="38"/>
      <c r="C114" s="184" t="s">
        <v>177</v>
      </c>
      <c r="D114" s="184" t="s">
        <v>127</v>
      </c>
      <c r="E114" s="185" t="s">
        <v>528</v>
      </c>
      <c r="F114" s="186" t="s">
        <v>529</v>
      </c>
      <c r="G114" s="187" t="s">
        <v>223</v>
      </c>
      <c r="H114" s="188">
        <v>216</v>
      </c>
      <c r="I114" s="189"/>
      <c r="J114" s="190">
        <f>ROUND(I114*H114,2)</f>
        <v>0</v>
      </c>
      <c r="K114" s="186" t="s">
        <v>131</v>
      </c>
      <c r="L114" s="43"/>
      <c r="M114" s="191" t="s">
        <v>28</v>
      </c>
      <c r="N114" s="192" t="s">
        <v>44</v>
      </c>
      <c r="O114" s="83"/>
      <c r="P114" s="193">
        <f>O114*H114</f>
        <v>0</v>
      </c>
      <c r="Q114" s="193">
        <v>0</v>
      </c>
      <c r="R114" s="193">
        <f>Q114*H114</f>
        <v>0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132</v>
      </c>
      <c r="AT114" s="195" t="s">
        <v>127</v>
      </c>
      <c r="AU114" s="195" t="s">
        <v>73</v>
      </c>
      <c r="AY114" s="16" t="s">
        <v>133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80</v>
      </c>
      <c r="BK114" s="196">
        <f>ROUND(I114*H114,2)</f>
        <v>0</v>
      </c>
      <c r="BL114" s="16" t="s">
        <v>132</v>
      </c>
      <c r="BM114" s="195" t="s">
        <v>648</v>
      </c>
    </row>
    <row r="115" s="2" customFormat="1">
      <c r="A115" s="37"/>
      <c r="B115" s="38"/>
      <c r="C115" s="39"/>
      <c r="D115" s="197" t="s">
        <v>135</v>
      </c>
      <c r="E115" s="39"/>
      <c r="F115" s="198" t="s">
        <v>531</v>
      </c>
      <c r="G115" s="39"/>
      <c r="H115" s="39"/>
      <c r="I115" s="199"/>
      <c r="J115" s="39"/>
      <c r="K115" s="39"/>
      <c r="L115" s="43"/>
      <c r="M115" s="200"/>
      <c r="N115" s="20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135</v>
      </c>
      <c r="AU115" s="16" t="s">
        <v>73</v>
      </c>
    </row>
    <row r="116" s="2" customFormat="1">
      <c r="A116" s="37"/>
      <c r="B116" s="38"/>
      <c r="C116" s="39"/>
      <c r="D116" s="202" t="s">
        <v>137</v>
      </c>
      <c r="E116" s="39"/>
      <c r="F116" s="203" t="s">
        <v>532</v>
      </c>
      <c r="G116" s="39"/>
      <c r="H116" s="39"/>
      <c r="I116" s="199"/>
      <c r="J116" s="39"/>
      <c r="K116" s="39"/>
      <c r="L116" s="43"/>
      <c r="M116" s="200"/>
      <c r="N116" s="201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137</v>
      </c>
      <c r="AU116" s="16" t="s">
        <v>73</v>
      </c>
    </row>
    <row r="117" s="10" customFormat="1">
      <c r="A117" s="10"/>
      <c r="B117" s="204"/>
      <c r="C117" s="205"/>
      <c r="D117" s="197" t="s">
        <v>161</v>
      </c>
      <c r="E117" s="206" t="s">
        <v>28</v>
      </c>
      <c r="F117" s="207" t="s">
        <v>649</v>
      </c>
      <c r="G117" s="205"/>
      <c r="H117" s="208">
        <v>216</v>
      </c>
      <c r="I117" s="209"/>
      <c r="J117" s="205"/>
      <c r="K117" s="205"/>
      <c r="L117" s="210"/>
      <c r="M117" s="211"/>
      <c r="N117" s="212"/>
      <c r="O117" s="212"/>
      <c r="P117" s="212"/>
      <c r="Q117" s="212"/>
      <c r="R117" s="212"/>
      <c r="S117" s="212"/>
      <c r="T117" s="213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14" t="s">
        <v>161</v>
      </c>
      <c r="AU117" s="214" t="s">
        <v>73</v>
      </c>
      <c r="AV117" s="10" t="s">
        <v>82</v>
      </c>
      <c r="AW117" s="10" t="s">
        <v>35</v>
      </c>
      <c r="AX117" s="10" t="s">
        <v>80</v>
      </c>
      <c r="AY117" s="214" t="s">
        <v>133</v>
      </c>
    </row>
    <row r="118" s="2" customFormat="1" ht="16.5" customHeight="1">
      <c r="A118" s="37"/>
      <c r="B118" s="38"/>
      <c r="C118" s="184" t="s">
        <v>184</v>
      </c>
      <c r="D118" s="184" t="s">
        <v>127</v>
      </c>
      <c r="E118" s="185" t="s">
        <v>604</v>
      </c>
      <c r="F118" s="186" t="s">
        <v>604</v>
      </c>
      <c r="G118" s="187" t="s">
        <v>130</v>
      </c>
      <c r="H118" s="188">
        <v>535</v>
      </c>
      <c r="I118" s="189"/>
      <c r="J118" s="190">
        <f>ROUND(I118*H118,2)</f>
        <v>0</v>
      </c>
      <c r="K118" s="186" t="s">
        <v>28</v>
      </c>
      <c r="L118" s="43"/>
      <c r="M118" s="191" t="s">
        <v>28</v>
      </c>
      <c r="N118" s="192" t="s">
        <v>44</v>
      </c>
      <c r="O118" s="83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132</v>
      </c>
      <c r="AT118" s="195" t="s">
        <v>127</v>
      </c>
      <c r="AU118" s="195" t="s">
        <v>73</v>
      </c>
      <c r="AY118" s="16" t="s">
        <v>133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80</v>
      </c>
      <c r="BK118" s="196">
        <f>ROUND(I118*H118,2)</f>
        <v>0</v>
      </c>
      <c r="BL118" s="16" t="s">
        <v>132</v>
      </c>
      <c r="BM118" s="195" t="s">
        <v>650</v>
      </c>
    </row>
    <row r="119" s="2" customFormat="1">
      <c r="A119" s="37"/>
      <c r="B119" s="38"/>
      <c r="C119" s="39"/>
      <c r="D119" s="197" t="s">
        <v>135</v>
      </c>
      <c r="E119" s="39"/>
      <c r="F119" s="198" t="s">
        <v>606</v>
      </c>
      <c r="G119" s="39"/>
      <c r="H119" s="39"/>
      <c r="I119" s="199"/>
      <c r="J119" s="39"/>
      <c r="K119" s="39"/>
      <c r="L119" s="43"/>
      <c r="M119" s="200"/>
      <c r="N119" s="201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135</v>
      </c>
      <c r="AU119" s="16" t="s">
        <v>73</v>
      </c>
    </row>
    <row r="120" s="12" customFormat="1">
      <c r="A120" s="12"/>
      <c r="B120" s="236"/>
      <c r="C120" s="237"/>
      <c r="D120" s="197" t="s">
        <v>161</v>
      </c>
      <c r="E120" s="238" t="s">
        <v>28</v>
      </c>
      <c r="F120" s="239" t="s">
        <v>607</v>
      </c>
      <c r="G120" s="237"/>
      <c r="H120" s="238" t="s">
        <v>28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45" t="s">
        <v>161</v>
      </c>
      <c r="AU120" s="245" t="s">
        <v>73</v>
      </c>
      <c r="AV120" s="12" t="s">
        <v>80</v>
      </c>
      <c r="AW120" s="12" t="s">
        <v>35</v>
      </c>
      <c r="AX120" s="12" t="s">
        <v>73</v>
      </c>
      <c r="AY120" s="245" t="s">
        <v>133</v>
      </c>
    </row>
    <row r="121" s="10" customFormat="1">
      <c r="A121" s="10"/>
      <c r="B121" s="204"/>
      <c r="C121" s="205"/>
      <c r="D121" s="197" t="s">
        <v>161</v>
      </c>
      <c r="E121" s="206" t="s">
        <v>28</v>
      </c>
      <c r="F121" s="207" t="s">
        <v>608</v>
      </c>
      <c r="G121" s="205"/>
      <c r="H121" s="208">
        <v>535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4" t="s">
        <v>161</v>
      </c>
      <c r="AU121" s="214" t="s">
        <v>73</v>
      </c>
      <c r="AV121" s="10" t="s">
        <v>82</v>
      </c>
      <c r="AW121" s="10" t="s">
        <v>35</v>
      </c>
      <c r="AX121" s="10" t="s">
        <v>80</v>
      </c>
      <c r="AY121" s="214" t="s">
        <v>133</v>
      </c>
    </row>
    <row r="122" s="2" customFormat="1" ht="24.15" customHeight="1">
      <c r="A122" s="37"/>
      <c r="B122" s="38"/>
      <c r="C122" s="184" t="s">
        <v>190</v>
      </c>
      <c r="D122" s="184" t="s">
        <v>127</v>
      </c>
      <c r="E122" s="185" t="s">
        <v>139</v>
      </c>
      <c r="F122" s="186" t="s">
        <v>140</v>
      </c>
      <c r="G122" s="187" t="s">
        <v>130</v>
      </c>
      <c r="H122" s="188">
        <v>535</v>
      </c>
      <c r="I122" s="189"/>
      <c r="J122" s="190">
        <f>ROUND(I122*H122,2)</f>
        <v>0</v>
      </c>
      <c r="K122" s="186" t="s">
        <v>131</v>
      </c>
      <c r="L122" s="43"/>
      <c r="M122" s="191" t="s">
        <v>28</v>
      </c>
      <c r="N122" s="192" t="s">
        <v>44</v>
      </c>
      <c r="O122" s="83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132</v>
      </c>
      <c r="AT122" s="195" t="s">
        <v>127</v>
      </c>
      <c r="AU122" s="195" t="s">
        <v>73</v>
      </c>
      <c r="AY122" s="16" t="s">
        <v>133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80</v>
      </c>
      <c r="BK122" s="196">
        <f>ROUND(I122*H122,2)</f>
        <v>0</v>
      </c>
      <c r="BL122" s="16" t="s">
        <v>132</v>
      </c>
      <c r="BM122" s="195" t="s">
        <v>651</v>
      </c>
    </row>
    <row r="123" s="2" customFormat="1">
      <c r="A123" s="37"/>
      <c r="B123" s="38"/>
      <c r="C123" s="39"/>
      <c r="D123" s="197" t="s">
        <v>135</v>
      </c>
      <c r="E123" s="39"/>
      <c r="F123" s="198" t="s">
        <v>142</v>
      </c>
      <c r="G123" s="39"/>
      <c r="H123" s="39"/>
      <c r="I123" s="199"/>
      <c r="J123" s="39"/>
      <c r="K123" s="39"/>
      <c r="L123" s="43"/>
      <c r="M123" s="200"/>
      <c r="N123" s="201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135</v>
      </c>
      <c r="AU123" s="16" t="s">
        <v>73</v>
      </c>
    </row>
    <row r="124" s="2" customFormat="1">
      <c r="A124" s="37"/>
      <c r="B124" s="38"/>
      <c r="C124" s="39"/>
      <c r="D124" s="202" t="s">
        <v>137</v>
      </c>
      <c r="E124" s="39"/>
      <c r="F124" s="203" t="s">
        <v>143</v>
      </c>
      <c r="G124" s="39"/>
      <c r="H124" s="39"/>
      <c r="I124" s="199"/>
      <c r="J124" s="39"/>
      <c r="K124" s="39"/>
      <c r="L124" s="43"/>
      <c r="M124" s="200"/>
      <c r="N124" s="201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137</v>
      </c>
      <c r="AU124" s="16" t="s">
        <v>73</v>
      </c>
    </row>
    <row r="125" s="10" customFormat="1">
      <c r="A125" s="10"/>
      <c r="B125" s="204"/>
      <c r="C125" s="205"/>
      <c r="D125" s="197" t="s">
        <v>161</v>
      </c>
      <c r="E125" s="206" t="s">
        <v>28</v>
      </c>
      <c r="F125" s="207" t="s">
        <v>537</v>
      </c>
      <c r="G125" s="205"/>
      <c r="H125" s="208">
        <v>535</v>
      </c>
      <c r="I125" s="209"/>
      <c r="J125" s="205"/>
      <c r="K125" s="205"/>
      <c r="L125" s="210"/>
      <c r="M125" s="211"/>
      <c r="N125" s="212"/>
      <c r="O125" s="212"/>
      <c r="P125" s="212"/>
      <c r="Q125" s="212"/>
      <c r="R125" s="212"/>
      <c r="S125" s="212"/>
      <c r="T125" s="213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4" t="s">
        <v>161</v>
      </c>
      <c r="AU125" s="214" t="s">
        <v>73</v>
      </c>
      <c r="AV125" s="10" t="s">
        <v>82</v>
      </c>
      <c r="AW125" s="10" t="s">
        <v>35</v>
      </c>
      <c r="AX125" s="10" t="s">
        <v>73</v>
      </c>
      <c r="AY125" s="214" t="s">
        <v>133</v>
      </c>
    </row>
    <row r="126" s="11" customFormat="1">
      <c r="A126" s="11"/>
      <c r="B126" s="215"/>
      <c r="C126" s="216"/>
      <c r="D126" s="197" t="s">
        <v>161</v>
      </c>
      <c r="E126" s="217" t="s">
        <v>28</v>
      </c>
      <c r="F126" s="218" t="s">
        <v>171</v>
      </c>
      <c r="G126" s="216"/>
      <c r="H126" s="219">
        <v>535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T126" s="225" t="s">
        <v>161</v>
      </c>
      <c r="AU126" s="225" t="s">
        <v>73</v>
      </c>
      <c r="AV126" s="11" t="s">
        <v>132</v>
      </c>
      <c r="AW126" s="11" t="s">
        <v>35</v>
      </c>
      <c r="AX126" s="11" t="s">
        <v>80</v>
      </c>
      <c r="AY126" s="225" t="s">
        <v>133</v>
      </c>
    </row>
    <row r="127" s="2" customFormat="1" ht="21.75" customHeight="1">
      <c r="A127" s="37"/>
      <c r="B127" s="38"/>
      <c r="C127" s="184" t="s">
        <v>196</v>
      </c>
      <c r="D127" s="184" t="s">
        <v>127</v>
      </c>
      <c r="E127" s="185" t="s">
        <v>145</v>
      </c>
      <c r="F127" s="186" t="s">
        <v>146</v>
      </c>
      <c r="G127" s="187" t="s">
        <v>130</v>
      </c>
      <c r="H127" s="188">
        <v>535</v>
      </c>
      <c r="I127" s="189"/>
      <c r="J127" s="190">
        <f>ROUND(I127*H127,2)</f>
        <v>0</v>
      </c>
      <c r="K127" s="186" t="s">
        <v>131</v>
      </c>
      <c r="L127" s="43"/>
      <c r="M127" s="191" t="s">
        <v>28</v>
      </c>
      <c r="N127" s="192" t="s">
        <v>44</v>
      </c>
      <c r="O127" s="83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5" t="s">
        <v>132</v>
      </c>
      <c r="AT127" s="195" t="s">
        <v>127</v>
      </c>
      <c r="AU127" s="195" t="s">
        <v>73</v>
      </c>
      <c r="AY127" s="16" t="s">
        <v>133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6" t="s">
        <v>80</v>
      </c>
      <c r="BK127" s="196">
        <f>ROUND(I127*H127,2)</f>
        <v>0</v>
      </c>
      <c r="BL127" s="16" t="s">
        <v>132</v>
      </c>
      <c r="BM127" s="195" t="s">
        <v>652</v>
      </c>
    </row>
    <row r="128" s="2" customFormat="1">
      <c r="A128" s="37"/>
      <c r="B128" s="38"/>
      <c r="C128" s="39"/>
      <c r="D128" s="197" t="s">
        <v>135</v>
      </c>
      <c r="E128" s="39"/>
      <c r="F128" s="198" t="s">
        <v>148</v>
      </c>
      <c r="G128" s="39"/>
      <c r="H128" s="39"/>
      <c r="I128" s="199"/>
      <c r="J128" s="39"/>
      <c r="K128" s="39"/>
      <c r="L128" s="43"/>
      <c r="M128" s="200"/>
      <c r="N128" s="201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135</v>
      </c>
      <c r="AU128" s="16" t="s">
        <v>73</v>
      </c>
    </row>
    <row r="129" s="2" customFormat="1">
      <c r="A129" s="37"/>
      <c r="B129" s="38"/>
      <c r="C129" s="39"/>
      <c r="D129" s="202" t="s">
        <v>137</v>
      </c>
      <c r="E129" s="39"/>
      <c r="F129" s="203" t="s">
        <v>149</v>
      </c>
      <c r="G129" s="39"/>
      <c r="H129" s="39"/>
      <c r="I129" s="199"/>
      <c r="J129" s="39"/>
      <c r="K129" s="39"/>
      <c r="L129" s="43"/>
      <c r="M129" s="200"/>
      <c r="N129" s="201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137</v>
      </c>
      <c r="AU129" s="16" t="s">
        <v>73</v>
      </c>
    </row>
    <row r="130" s="10" customFormat="1">
      <c r="A130" s="10"/>
      <c r="B130" s="204"/>
      <c r="C130" s="205"/>
      <c r="D130" s="197" t="s">
        <v>161</v>
      </c>
      <c r="E130" s="206" t="s">
        <v>28</v>
      </c>
      <c r="F130" s="207" t="s">
        <v>537</v>
      </c>
      <c r="G130" s="205"/>
      <c r="H130" s="208">
        <v>535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14" t="s">
        <v>161</v>
      </c>
      <c r="AU130" s="214" t="s">
        <v>73</v>
      </c>
      <c r="AV130" s="10" t="s">
        <v>82</v>
      </c>
      <c r="AW130" s="10" t="s">
        <v>35</v>
      </c>
      <c r="AX130" s="10" t="s">
        <v>73</v>
      </c>
      <c r="AY130" s="214" t="s">
        <v>133</v>
      </c>
    </row>
    <row r="131" s="11" customFormat="1">
      <c r="A131" s="11"/>
      <c r="B131" s="215"/>
      <c r="C131" s="216"/>
      <c r="D131" s="197" t="s">
        <v>161</v>
      </c>
      <c r="E131" s="217" t="s">
        <v>28</v>
      </c>
      <c r="F131" s="218" t="s">
        <v>171</v>
      </c>
      <c r="G131" s="216"/>
      <c r="H131" s="219">
        <v>535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T131" s="225" t="s">
        <v>161</v>
      </c>
      <c r="AU131" s="225" t="s">
        <v>73</v>
      </c>
      <c r="AV131" s="11" t="s">
        <v>132</v>
      </c>
      <c r="AW131" s="11" t="s">
        <v>35</v>
      </c>
      <c r="AX131" s="11" t="s">
        <v>80</v>
      </c>
      <c r="AY131" s="225" t="s">
        <v>133</v>
      </c>
    </row>
    <row r="132" s="2" customFormat="1" ht="21.75" customHeight="1">
      <c r="A132" s="37"/>
      <c r="B132" s="38"/>
      <c r="C132" s="184" t="s">
        <v>8</v>
      </c>
      <c r="D132" s="184" t="s">
        <v>127</v>
      </c>
      <c r="E132" s="185" t="s">
        <v>150</v>
      </c>
      <c r="F132" s="186" t="s">
        <v>151</v>
      </c>
      <c r="G132" s="187" t="s">
        <v>130</v>
      </c>
      <c r="H132" s="188">
        <v>535</v>
      </c>
      <c r="I132" s="189"/>
      <c r="J132" s="190">
        <f>ROUND(I132*H132,2)</f>
        <v>0</v>
      </c>
      <c r="K132" s="186" t="s">
        <v>131</v>
      </c>
      <c r="L132" s="43"/>
      <c r="M132" s="191" t="s">
        <v>28</v>
      </c>
      <c r="N132" s="192" t="s">
        <v>44</v>
      </c>
      <c r="O132" s="83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5" t="s">
        <v>132</v>
      </c>
      <c r="AT132" s="195" t="s">
        <v>127</v>
      </c>
      <c r="AU132" s="195" t="s">
        <v>73</v>
      </c>
      <c r="AY132" s="16" t="s">
        <v>133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80</v>
      </c>
      <c r="BK132" s="196">
        <f>ROUND(I132*H132,2)</f>
        <v>0</v>
      </c>
      <c r="BL132" s="16" t="s">
        <v>132</v>
      </c>
      <c r="BM132" s="195" t="s">
        <v>653</v>
      </c>
    </row>
    <row r="133" s="2" customFormat="1">
      <c r="A133" s="37"/>
      <c r="B133" s="38"/>
      <c r="C133" s="39"/>
      <c r="D133" s="197" t="s">
        <v>135</v>
      </c>
      <c r="E133" s="39"/>
      <c r="F133" s="198" t="s">
        <v>153</v>
      </c>
      <c r="G133" s="39"/>
      <c r="H133" s="39"/>
      <c r="I133" s="199"/>
      <c r="J133" s="39"/>
      <c r="K133" s="39"/>
      <c r="L133" s="43"/>
      <c r="M133" s="200"/>
      <c r="N133" s="201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135</v>
      </c>
      <c r="AU133" s="16" t="s">
        <v>73</v>
      </c>
    </row>
    <row r="134" s="2" customFormat="1">
      <c r="A134" s="37"/>
      <c r="B134" s="38"/>
      <c r="C134" s="39"/>
      <c r="D134" s="202" t="s">
        <v>137</v>
      </c>
      <c r="E134" s="39"/>
      <c r="F134" s="203" t="s">
        <v>154</v>
      </c>
      <c r="G134" s="39"/>
      <c r="H134" s="39"/>
      <c r="I134" s="199"/>
      <c r="J134" s="39"/>
      <c r="K134" s="39"/>
      <c r="L134" s="43"/>
      <c r="M134" s="200"/>
      <c r="N134" s="201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73</v>
      </c>
    </row>
    <row r="135" s="10" customFormat="1">
      <c r="A135" s="10"/>
      <c r="B135" s="204"/>
      <c r="C135" s="205"/>
      <c r="D135" s="197" t="s">
        <v>161</v>
      </c>
      <c r="E135" s="206" t="s">
        <v>28</v>
      </c>
      <c r="F135" s="207" t="s">
        <v>537</v>
      </c>
      <c r="G135" s="205"/>
      <c r="H135" s="208">
        <v>535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14" t="s">
        <v>161</v>
      </c>
      <c r="AU135" s="214" t="s">
        <v>73</v>
      </c>
      <c r="AV135" s="10" t="s">
        <v>82</v>
      </c>
      <c r="AW135" s="10" t="s">
        <v>35</v>
      </c>
      <c r="AX135" s="10" t="s">
        <v>73</v>
      </c>
      <c r="AY135" s="214" t="s">
        <v>133</v>
      </c>
    </row>
    <row r="136" s="11" customFormat="1">
      <c r="A136" s="11"/>
      <c r="B136" s="215"/>
      <c r="C136" s="216"/>
      <c r="D136" s="197" t="s">
        <v>161</v>
      </c>
      <c r="E136" s="217" t="s">
        <v>28</v>
      </c>
      <c r="F136" s="218" t="s">
        <v>171</v>
      </c>
      <c r="G136" s="216"/>
      <c r="H136" s="219">
        <v>535</v>
      </c>
      <c r="I136" s="220"/>
      <c r="J136" s="216"/>
      <c r="K136" s="216"/>
      <c r="L136" s="221"/>
      <c r="M136" s="253"/>
      <c r="N136" s="254"/>
      <c r="O136" s="254"/>
      <c r="P136" s="254"/>
      <c r="Q136" s="254"/>
      <c r="R136" s="254"/>
      <c r="S136" s="254"/>
      <c r="T136" s="255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T136" s="225" t="s">
        <v>161</v>
      </c>
      <c r="AU136" s="225" t="s">
        <v>73</v>
      </c>
      <c r="AV136" s="11" t="s">
        <v>132</v>
      </c>
      <c r="AW136" s="11" t="s">
        <v>35</v>
      </c>
      <c r="AX136" s="11" t="s">
        <v>80</v>
      </c>
      <c r="AY136" s="225" t="s">
        <v>133</v>
      </c>
    </row>
    <row r="137" s="2" customFormat="1" ht="6.96" customHeight="1">
      <c r="A137" s="37"/>
      <c r="B137" s="58"/>
      <c r="C137" s="59"/>
      <c r="D137" s="59"/>
      <c r="E137" s="59"/>
      <c r="F137" s="59"/>
      <c r="G137" s="59"/>
      <c r="H137" s="59"/>
      <c r="I137" s="59"/>
      <c r="J137" s="59"/>
      <c r="K137" s="59"/>
      <c r="L137" s="43"/>
      <c r="M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</sheetData>
  <sheetProtection sheet="1" autoFilter="0" formatColumns="0" formatRows="0" objects="1" scenarios="1" spinCount="100000" saltValue="4L2SCa0kx4uOjQuxIQMq21BxGB6mbggT77J/001jEUb0RHriAvSegsmIuekO2ntPFNjt+BOmOwVA9SibwIqlXQ==" hashValue="WY6zq5rUxgMlGqdByQrZTblkKTWY3NoiO1CF7ynzOoSBXYUHuh0d8p+oCZi4054cTwClWrNKA+QxAS+bRSeZSQ==" algorithmName="SHA-512" password="CC3D"/>
  <autoFilter ref="C84:K1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5_01/184851256"/>
    <hyperlink ref="F92" r:id="rId2" display="https://podminky.urs.cz/item/CS_URS_2025_01/111151231"/>
    <hyperlink ref="F96" r:id="rId3" display="https://podminky.urs.cz/item/CS_URS_2025_01/184911111"/>
    <hyperlink ref="F101" r:id="rId4" display="https://podminky.urs.cz/item/CS_URS_2025_01/184808211"/>
    <hyperlink ref="F105" r:id="rId5" display="https://podminky.urs.cz/item/CS_URS_2025_01/185804312"/>
    <hyperlink ref="F109" r:id="rId6" display="https://podminky.urs.cz/item/CS_URS_2025_01/185851121"/>
    <hyperlink ref="F112" r:id="rId7" display="https://podminky.urs.cz/item/CS_URS_2025_01/185851129"/>
    <hyperlink ref="F116" r:id="rId8" display="https://podminky.urs.cz/item/CS_URS_2025_01/184806111"/>
    <hyperlink ref="F124" r:id="rId9" display="https://podminky.urs.cz/item/CS_URS_2025_01/183403112"/>
    <hyperlink ref="F129" r:id="rId10" display="https://podminky.urs.cz/item/CS_URS_2025_01/183403151"/>
    <hyperlink ref="F134" r:id="rId11" display="https://podminky.urs.cz/item/CS_URS_2025_01/18340315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Doubrava Daniel</dc:creator>
  <cp:lastModifiedBy>Doubrava Daniel</cp:lastModifiedBy>
  <dcterms:created xsi:type="dcterms:W3CDTF">2025-01-31T09:20:40Z</dcterms:created>
  <dcterms:modified xsi:type="dcterms:W3CDTF">2025-01-31T09:21:02Z</dcterms:modified>
</cp:coreProperties>
</file>